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Profile of Class" sheetId="1" r:id="rId1"/>
    <sheet name="Hires by Function" sheetId="2" r:id="rId2"/>
    <sheet name="Top Five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<sst xmlns="http://schemas.openxmlformats.org/spreadsheetml/2006/main" count="249" uniqueCount="166">
  <si>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</si>
  <si>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</si>
  <si>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</si>
  <si>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</si>
  <si>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</si>
  <si>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</si>
  <si>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</si>
  <si>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</si>
  <si>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</si>
  <si>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</si>
  <si>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</si>
  <si>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</si>
  <si>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</si>
  <si>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</si>
  <si>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</si>
  <si>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</si>
  <si>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</si>
  <si>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</si>
  <si>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</si>
  <si>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</si>
  <si>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</si>
  <si>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</si>
  <si>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</si>
  <si>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</si>
  <si>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</si>
  <si>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</si>
  <si>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</si>
  <si>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</si>
  <si>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</si>
  <si>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</si>
  <si>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t>All values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</si>
  <si>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</si>
  <si>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</si>
  <si>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</si>
  <si>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Minneapolis</t>
  </si>
  <si>
    <t>New York</t>
  </si>
  <si>
    <t>Boston</t>
  </si>
  <si>
    <t>Los Angeles</t>
  </si>
  <si>
    <t>Seattle</t>
  </si>
  <si>
    <t>London</t>
  </si>
  <si>
    <t>São Paulo</t>
  </si>
  <si>
    <t>Mexico City</t>
  </si>
  <si>
    <t>Consulting</t>
  </si>
  <si>
    <t>Investment Banking</t>
  </si>
  <si>
    <t>Investment Management/Research</t>
  </si>
  <si>
    <t>Private Equity</t>
  </si>
  <si>
    <t>Marketing</t>
  </si>
  <si>
    <t>Technology</t>
  </si>
  <si>
    <t>Investment Banking/Brokerage</t>
  </si>
  <si>
    <t>Europe</t>
  </si>
  <si>
    <t xml:space="preserve">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</si>
  <si>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</si>
  <si>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</si>
  <si>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</si>
  <si>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</si>
  <si>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</si>
  <si>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</si>
  <si>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</si>
  <si>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</si>
  <si>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</si>
  <si>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First-Year Students</t>
  </si>
  <si>
    <t>Not Responding to Survey</t>
  </si>
  <si>
    <t>Not Seeking, Other Reason</t>
  </si>
  <si>
    <t>Sponsored</t>
  </si>
  <si>
    <t>Continuing Education</t>
  </si>
  <si>
    <t>Starting Own Business/Entrepreneur</t>
  </si>
  <si>
    <t>Not Seeking Employment</t>
  </si>
  <si>
    <t>Seeking Employment</t>
  </si>
  <si>
    <t>of Students</t>
  </si>
  <si>
    <t>of Class</t>
  </si>
  <si>
    <t>Employment Profile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</si>
  <si>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</si>
  <si>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t xml:space="preserve">     companies were with firms where the school has an established recruiting relationship.</t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</si>
  <si>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</si>
  <si>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t>School Facilitated</t>
  </si>
  <si>
    <r>
      <t>Of Hires</t>
    </r>
    <r>
      <rPr>
        <b/>
        <vertAlign val="superscript"/>
        <sz val="10"/>
        <rFont val="Arial"/>
        <family val="2"/>
      </rPr>
      <t>(1)</t>
    </r>
  </si>
  <si>
    <t>Of Hires</t>
  </si>
  <si>
    <t>Method of Hire</t>
  </si>
  <si>
    <t>New Hires by Job Source - Intern</t>
  </si>
  <si>
    <t>Other</t>
  </si>
  <si>
    <t>Latin America and the Caribbean</t>
  </si>
  <si>
    <t>International Students</t>
  </si>
  <si>
    <t>Consumer Products</t>
  </si>
  <si>
    <t>Bay Area</t>
  </si>
  <si>
    <t>Personal/Prior Business Contact</t>
  </si>
  <si>
    <t>Organization Website/External Job Board/Industry Event</t>
  </si>
  <si>
    <t>Interview on Campus - Invite Schedule</t>
  </si>
  <si>
    <t>Booth Job Posting/Resume Referral Service</t>
  </si>
  <si>
    <t>Interview on Campus - Bid Schedule</t>
  </si>
  <si>
    <t>Alumni Contact</t>
  </si>
  <si>
    <t xml:space="preserve">     less than 1% reporting offers and /or less than 50% with salary information.</t>
  </si>
  <si>
    <t xml:space="preserve">     represented above.  Insufficient data indicates less than 1% reporting offers and/or less than 50% with salary information.   </t>
  </si>
  <si>
    <t xml:space="preserve">     Pharmaceutical Products.</t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</si>
  <si>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 Healthcare Products and Services includes Biotech &amp; Life Sciences, Healthcare Products/Medical Devices, Healthcare Services, and </t>
    </r>
  </si>
  <si>
    <t>Corporate Strategy/Strategic Planning</t>
  </si>
  <si>
    <t>Australia</t>
  </si>
  <si>
    <t>Canada</t>
  </si>
  <si>
    <t>Other Booth Source (e.g., Entrepreneurial Internship Program, Fellow Student, Faculty, Student Groups)</t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</si>
  <si>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>Investment Management/Research also includes Mutual Funds and Hedge Funds.</t>
    </r>
  </si>
  <si>
    <t>Finance</t>
  </si>
  <si>
    <t>Private Client Services</t>
  </si>
  <si>
    <t>Venture Capital</t>
  </si>
  <si>
    <t>Education/Government/Non-Profit</t>
  </si>
  <si>
    <t>Energy</t>
  </si>
  <si>
    <t>Manufacturing/Chemicals/Plastics</t>
  </si>
  <si>
    <t>Media/Entertainment/Sports</t>
  </si>
  <si>
    <t>Real Estate</t>
  </si>
  <si>
    <t>Retail</t>
  </si>
  <si>
    <t>Financial Services</t>
  </si>
  <si>
    <t>Diversified Financial Services</t>
  </si>
  <si>
    <t>Insurance</t>
  </si>
  <si>
    <t>eCommerce and Internet</t>
  </si>
  <si>
    <t>Hardware</t>
  </si>
  <si>
    <t>Software</t>
  </si>
  <si>
    <t>Telecommunications</t>
  </si>
  <si>
    <r>
      <t>Investment Management/Research</t>
    </r>
    <r>
      <rPr>
        <vertAlign val="superscript"/>
        <sz val="10"/>
        <rFont val="Arial"/>
        <family val="2"/>
      </rPr>
      <t>(4)</t>
    </r>
  </si>
  <si>
    <r>
      <t>Healthcare Products and Services</t>
    </r>
    <r>
      <rPr>
        <vertAlign val="superscript"/>
        <sz val="10"/>
        <rFont val="Arial"/>
        <family val="2"/>
      </rPr>
      <t>(5)</t>
    </r>
  </si>
  <si>
    <r>
      <t>Consulting</t>
    </r>
    <r>
      <rPr>
        <vertAlign val="superscript"/>
        <sz val="10"/>
        <rFont val="Arial"/>
        <family val="2"/>
      </rPr>
      <t>(3)</t>
    </r>
  </si>
  <si>
    <r>
      <t>Consulting</t>
    </r>
    <r>
      <rPr>
        <vertAlign val="superscript"/>
        <sz val="10"/>
        <rFont val="Arial"/>
        <family val="2"/>
      </rPr>
      <t>(3,4)</t>
    </r>
  </si>
  <si>
    <r>
      <t>Product Management (Tech)</t>
    </r>
    <r>
      <rPr>
        <vertAlign val="superscript"/>
        <sz val="10"/>
        <rFont val="Arial"/>
        <family val="2"/>
      </rPr>
      <t>(4)</t>
    </r>
  </si>
  <si>
    <r>
      <t>Operations - Production/Supply Chain Mgmt/Logistics</t>
    </r>
    <r>
      <rPr>
        <vertAlign val="superscript"/>
        <sz val="10"/>
        <rFont val="Arial"/>
        <family val="2"/>
      </rPr>
      <t>(4)</t>
    </r>
  </si>
  <si>
    <r>
      <t>Brand/Product Management</t>
    </r>
    <r>
      <rPr>
        <vertAlign val="superscript"/>
        <sz val="10"/>
        <rFont val="Arial"/>
        <family val="2"/>
      </rPr>
      <t>(4)</t>
    </r>
  </si>
  <si>
    <r>
      <t>General Management</t>
    </r>
    <r>
      <rPr>
        <vertAlign val="superscript"/>
        <sz val="10"/>
        <rFont val="Arial"/>
        <family val="2"/>
      </rPr>
      <t>(4)</t>
    </r>
  </si>
  <si>
    <r>
      <t>Company Finance (Analysis/Treasury)</t>
    </r>
    <r>
      <rPr>
        <vertAlign val="superscript"/>
        <sz val="10"/>
        <rFont val="Arial"/>
        <family val="2"/>
      </rPr>
      <t>(4)</t>
    </r>
  </si>
  <si>
    <r>
      <t>Corporate Strategy/Strategic Planning</t>
    </r>
    <r>
      <rPr>
        <vertAlign val="superscript"/>
        <sz val="10"/>
        <rFont val="Arial"/>
        <family val="2"/>
      </rPr>
      <t>(4)</t>
    </r>
  </si>
  <si>
    <r>
      <t>Business Development</t>
    </r>
    <r>
      <rPr>
        <vertAlign val="superscript"/>
        <sz val="10"/>
        <rFont val="Arial"/>
        <family val="2"/>
      </rPr>
      <t>(4)</t>
    </r>
  </si>
  <si>
    <t>Africa – sub Saharan</t>
  </si>
  <si>
    <t>Middle East and North Africa</t>
  </si>
  <si>
    <t>Dallas</t>
  </si>
  <si>
    <t xml:space="preserve">     in September 2016.</t>
  </si>
  <si>
    <t>Employment Statistics:  2016-2017</t>
  </si>
  <si>
    <t>Profile of the Class of 2018</t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</si>
  <si>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 xml:space="preserve">Accepted offers in these functions include students doing summer internships at start-ups: Analytics/Data Science (1), Business Development (7), </t>
    </r>
  </si>
  <si>
    <t xml:space="preserve">     Consulting (3), Corporate Strategy/Strategic Planning (4), Finance - Company Finance (Analysis/Treasury) (1), General Management (7), </t>
  </si>
  <si>
    <t xml:space="preserve">     Marketing - Brand/Product Management (2), Marketing - Sales (2), Operations - Production/Supply Chain Mgmt/Logistics (2), </t>
  </si>
  <si>
    <r>
      <t>Analytics/Data Science</t>
    </r>
    <r>
      <rPr>
        <vertAlign val="superscript"/>
        <sz val="10"/>
        <rFont val="Arial"/>
        <family val="2"/>
      </rPr>
      <t>(4)</t>
    </r>
  </si>
  <si>
    <r>
      <t>Marketing - Sales</t>
    </r>
    <r>
      <rPr>
        <vertAlign val="superscript"/>
        <sz val="10"/>
        <rFont val="Arial"/>
        <family val="2"/>
      </rPr>
      <t>(4)</t>
    </r>
  </si>
  <si>
    <r>
      <t>Other</t>
    </r>
    <r>
      <rPr>
        <vertAlign val="superscript"/>
        <sz val="10"/>
        <rFont val="Arial"/>
        <family val="2"/>
      </rPr>
      <t>(4)</t>
    </r>
  </si>
  <si>
    <t>Marketing - Other</t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</si>
  <si>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>Compensation information is self-reported. 90% of students reporting accepted intern offers included salary information.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</si>
  <si>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90% of students reporting accepted intern offers included</t>
    </r>
  </si>
  <si>
    <t xml:space="preserve">     salary information.  Of that, 3% reported receiving no salary.  For the 87% who reported salaries,</t>
  </si>
  <si>
    <r>
      <t xml:space="preserve">(1)   </t>
    </r>
    <r>
      <rPr>
        <sz val="10"/>
        <rFont val="Arial"/>
        <family val="2"/>
      </rPr>
      <t>Nine students in the Class of 2018 reported having two internships.</t>
    </r>
  </si>
  <si>
    <t xml:space="preserve">     the maximum was $8,000, and the median was $4,000.</t>
  </si>
  <si>
    <t xml:space="preserve">     In total, 6.0% of accepted offers for the Class of 2018 were with start-ups.  For monthly base salary, the minimum  was $550, </t>
  </si>
  <si>
    <t>Financial Technology</t>
  </si>
  <si>
    <t>Services</t>
  </si>
  <si>
    <t>Transportation Services/Equipment</t>
  </si>
  <si>
    <r>
      <t xml:space="preserve">(3)   </t>
    </r>
    <r>
      <rPr>
        <sz val="10"/>
        <rFont val="Arial"/>
        <family val="2"/>
      </rPr>
      <t>Bonus information:  13% of accepted offers reported in the consulting industry received a sign-on bonus, for which the median bonus was $3,000.</t>
    </r>
  </si>
  <si>
    <r>
      <t xml:space="preserve">(3)   </t>
    </r>
    <r>
      <rPr>
        <sz val="10"/>
        <rFont val="Arial"/>
        <family val="2"/>
      </rPr>
      <t>Bonus information: 12% of accepted offers reported in the consulting function received a sign-on bonus, for which the median bonus was $3,000.</t>
    </r>
  </si>
  <si>
    <t>Top Five Industries - Intern</t>
  </si>
  <si>
    <t>Top Five Industries</t>
  </si>
  <si>
    <t>Product Management (Tech)</t>
  </si>
  <si>
    <t>Top Five Functions - Intern</t>
  </si>
  <si>
    <t>Top Five Functions</t>
  </si>
  <si>
    <t>Shanghai</t>
  </si>
  <si>
    <t>Philadelphia</t>
  </si>
  <si>
    <t>Atlanta</t>
  </si>
  <si>
    <t>Washington, DC</t>
  </si>
  <si>
    <r>
      <t xml:space="preserve">(2)   </t>
    </r>
    <r>
      <rPr>
        <sz val="10"/>
        <rFont val="Arial"/>
        <family val="2"/>
      </rPr>
      <t>Approximately two-fifths of the accepted offers generated by students' direct contact with</t>
    </r>
  </si>
  <si>
    <r>
      <t xml:space="preserve">(1)  </t>
    </r>
    <r>
      <rPr>
        <sz val="10"/>
        <rFont val="Arial"/>
        <family val="0"/>
      </rPr>
      <t>Represents percent of students who are seeking employment.  Two students, representing</t>
    </r>
  </si>
  <si>
    <t xml:space="preserve">     0.4% of students seeking employment, reneged on offers that had been accepted.</t>
  </si>
  <si>
    <t>Booth-Facilitated Relationships (e.g., Networking Nights, Booth Contacts)</t>
  </si>
  <si>
    <t xml:space="preserve">     Product Management (Tech) (3), and Other (2).</t>
  </si>
  <si>
    <t xml:space="preserve">     the minimum, maximum, and median monthly salaries are represented above.  Insufficient data indicates</t>
  </si>
  <si>
    <t xml:space="preserve">     Of that, 3% reported receiving no salary.  For the 87% who reported salaries, the minimum, maximum, and median monthly salaries are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</si>
</sst>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###0.0%"/>
    <numFmt numFmtId="183" formatCode="###0"/>
    <numFmt numFmtId="184" formatCode="###0.0"/>
    <numFmt numFmtId="185" formatCode="###0.000"/>
    <numFmt numFmtId="186" formatCode="[$-10409]0.00"/>
    <numFmt numFmtId="187" formatCode="###0.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134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8" fontId="1" fillId="0" borderId="10" xfId="134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2" fontId="0" fillId="0" borderId="0" xfId="134" applyNumberFormat="1" applyFill="1" applyAlignment="1">
      <alignment/>
    </xf>
    <xf numFmtId="42" fontId="1" fillId="0" borderId="0" xfId="134" applyNumberFormat="1" applyFont="1" applyFill="1" applyAlignment="1">
      <alignment/>
    </xf>
    <xf numFmtId="1" fontId="1" fillId="0" borderId="12" xfId="0" applyNumberFormat="1" applyFont="1" applyFill="1" applyBorder="1" applyAlignment="1">
      <alignment horizontal="center"/>
    </xf>
    <xf numFmtId="42" fontId="1" fillId="0" borderId="12" xfId="134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134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168" fontId="0" fillId="0" borderId="0" xfId="134" applyNumberFormat="1" applyFill="1" applyAlignment="1">
      <alignment horizontal="right"/>
    </xf>
    <xf numFmtId="168" fontId="1" fillId="0" borderId="0" xfId="134" applyNumberFormat="1" applyFont="1" applyFill="1" applyAlignment="1">
      <alignment horizontal="right"/>
    </xf>
    <xf numFmtId="168" fontId="0" fillId="0" borderId="0" xfId="134" applyNumberFormat="1" applyFont="1" applyFill="1" applyBorder="1" applyAlignment="1">
      <alignment horizontal="right"/>
    </xf>
    <xf numFmtId="168" fontId="0" fillId="0" borderId="0" xfId="134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168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right" wrapTex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168" fontId="1" fillId="0" borderId="12" xfId="134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center"/>
    </xf>
    <xf numFmtId="168" fontId="1" fillId="0" borderId="13" xfId="134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317" applyNumberFormat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9" fontId="0" fillId="0" borderId="0" xfId="317" applyFill="1" applyBorder="1" applyAlignment="1">
      <alignment horizontal="center"/>
    </xf>
    <xf numFmtId="164" fontId="1" fillId="0" borderId="11" xfId="317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317" applyNumberFormat="1" applyFont="1" applyAlignment="1">
      <alignment horizontal="center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64" fontId="1" fillId="0" borderId="12" xfId="316" applyNumberFormat="1" applyFont="1" applyFill="1" applyBorder="1" applyAlignment="1">
      <alignment horizontal="center"/>
    </xf>
    <xf numFmtId="164" fontId="1" fillId="0" borderId="13" xfId="316" applyNumberFormat="1" applyFont="1" applyFill="1" applyBorder="1" applyAlignment="1">
      <alignment horizontal="center"/>
    </xf>
    <xf numFmtId="164" fontId="0" fillId="0" borderId="0" xfId="316" applyNumberFormat="1" applyFont="1" applyFill="1" applyAlignment="1">
      <alignment horizontal="center"/>
    </xf>
    <xf numFmtId="164" fontId="3" fillId="0" borderId="0" xfId="316" applyNumberFormat="1" applyFont="1" applyFill="1" applyBorder="1" applyAlignment="1">
      <alignment horizontal="center"/>
    </xf>
    <xf numFmtId="1" fontId="1" fillId="0" borderId="0" xfId="134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4" fontId="1" fillId="0" borderId="10" xfId="316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horizontal="right"/>
    </xf>
    <xf numFmtId="164" fontId="6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1" fontId="1" fillId="0" borderId="10" xfId="316" applyNumberFormat="1" applyFont="1" applyFill="1" applyBorder="1" applyAlignment="1">
      <alignment horizontal="right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0" fontId="37" fillId="0" borderId="0" xfId="242" applyFont="1" applyFill="1">
      <alignment/>
      <protection/>
    </xf>
    <xf numFmtId="9" fontId="0" fillId="0" borderId="0" xfId="242" applyNumberForma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0" xfId="242" applyFont="1" applyFill="1">
      <alignment/>
      <protection/>
    </xf>
    <xf numFmtId="0" fontId="3" fillId="0" borderId="0" xfId="242" applyFont="1" applyFill="1">
      <alignment/>
      <protection/>
    </xf>
    <xf numFmtId="0" fontId="0" fillId="0" borderId="14" xfId="242" applyFill="1" applyBorder="1" applyAlignment="1">
      <alignment horizontal="center"/>
      <protection/>
    </xf>
    <xf numFmtId="9" fontId="0" fillId="0" borderId="0" xfId="242" applyNumberFormat="1" applyFill="1" applyAlignment="1">
      <alignment horizontal="center"/>
      <protection/>
    </xf>
    <xf numFmtId="0" fontId="1" fillId="0" borderId="0" xfId="242" applyFont="1" applyFill="1">
      <alignment/>
      <protection/>
    </xf>
    <xf numFmtId="164" fontId="0" fillId="0" borderId="0" xfId="242" applyNumberFormat="1" applyFill="1">
      <alignment/>
      <protection/>
    </xf>
    <xf numFmtId="0" fontId="1" fillId="0" borderId="0" xfId="242" applyFont="1" applyFill="1" applyAlignment="1">
      <alignment horizontal="center" wrapText="1"/>
      <protection/>
    </xf>
    <xf numFmtId="0" fontId="1" fillId="0" borderId="0" xfId="242" applyFont="1" applyFill="1" applyAlignment="1">
      <alignment horizontal="center"/>
      <protection/>
    </xf>
    <xf numFmtId="0" fontId="0" fillId="0" borderId="0" xfId="242" applyFill="1" applyAlignment="1">
      <alignment horizontal="left" indent="1"/>
      <protection/>
    </xf>
    <xf numFmtId="0" fontId="0" fillId="0" borderId="0" xfId="242" applyFont="1" applyFill="1" applyAlignment="1">
      <alignment horizontal="left" indent="1"/>
      <protection/>
    </xf>
    <xf numFmtId="10" fontId="0" fillId="0" borderId="0" xfId="242" applyNumberFormat="1" applyFill="1">
      <alignment/>
      <protection/>
    </xf>
    <xf numFmtId="0" fontId="1" fillId="0" borderId="13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15" fontId="1" fillId="0" borderId="13" xfId="242" applyNumberFormat="1" applyFont="1" applyFill="1" applyBorder="1">
      <alignment/>
      <protection/>
    </xf>
    <xf numFmtId="0" fontId="1" fillId="0" borderId="12" xfId="242" applyFont="1" applyFill="1" applyBorder="1" applyAlignment="1">
      <alignment horizontal="center"/>
      <protection/>
    </xf>
    <xf numFmtId="164" fontId="1" fillId="0" borderId="12" xfId="318" applyNumberFormat="1" applyFont="1" applyFill="1" applyBorder="1" applyAlignment="1">
      <alignment horizontal="center"/>
    </xf>
    <xf numFmtId="15" fontId="1" fillId="0" borderId="12" xfId="242" applyNumberFormat="1" applyFont="1" applyFill="1" applyBorder="1">
      <alignment/>
      <protection/>
    </xf>
    <xf numFmtId="15" fontId="6" fillId="0" borderId="0" xfId="242" applyNumberFormat="1" applyFont="1" applyFill="1">
      <alignment/>
      <protection/>
    </xf>
    <xf numFmtId="178" fontId="1" fillId="0" borderId="0" xfId="242" applyNumberFormat="1" applyFont="1" applyFill="1" applyAlignment="1">
      <alignment horizontal="left"/>
      <protection/>
    </xf>
    <xf numFmtId="0" fontId="1" fillId="0" borderId="0" xfId="242" applyFont="1" applyFill="1" applyAlignment="1">
      <alignment horizontal="left"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164" fontId="0" fillId="0" borderId="0" xfId="227" applyNumberFormat="1" applyFill="1" applyAlignment="1">
      <alignment horizontal="center"/>
      <protection/>
    </xf>
    <xf numFmtId="0" fontId="3" fillId="0" borderId="0" xfId="227" applyFont="1" applyFill="1">
      <alignment/>
      <protection/>
    </xf>
    <xf numFmtId="9" fontId="0" fillId="0" borderId="0" xfId="227" applyNumberFormat="1" applyFill="1" applyAlignment="1">
      <alignment horizontal="center"/>
      <protection/>
    </xf>
    <xf numFmtId="0" fontId="0" fillId="0" borderId="0" xfId="227" applyFont="1" applyFill="1">
      <alignment/>
      <protection/>
    </xf>
    <xf numFmtId="168" fontId="0" fillId="0" borderId="0" xfId="137" applyNumberFormat="1" applyFill="1" applyBorder="1" applyAlignment="1">
      <alignment horizontal="center"/>
    </xf>
    <xf numFmtId="0" fontId="1" fillId="0" borderId="0" xfId="227" applyFont="1" applyFill="1">
      <alignment/>
      <protection/>
    </xf>
    <xf numFmtId="0" fontId="1" fillId="0" borderId="10" xfId="227" applyFont="1" applyFill="1" applyBorder="1" applyAlignment="1">
      <alignment horizontal="center"/>
      <protection/>
    </xf>
    <xf numFmtId="164" fontId="1" fillId="0" borderId="10" xfId="227" applyNumberFormat="1" applyFont="1" applyFill="1" applyBorder="1" applyAlignment="1">
      <alignment horizontal="center"/>
      <protection/>
    </xf>
    <xf numFmtId="0" fontId="1" fillId="0" borderId="10" xfId="227" applyFont="1" applyFill="1" applyBorder="1">
      <alignment/>
      <protection/>
    </xf>
    <xf numFmtId="0" fontId="0" fillId="0" borderId="0" xfId="227" applyFill="1" applyAlignment="1">
      <alignment horizontal="center" wrapText="1"/>
      <protection/>
    </xf>
    <xf numFmtId="0" fontId="0" fillId="0" borderId="0" xfId="227" applyFill="1" applyAlignment="1">
      <alignment horizontal="left" wrapText="1" indent="1"/>
      <protection/>
    </xf>
    <xf numFmtId="0" fontId="1" fillId="0" borderId="0" xfId="227" applyFont="1" applyFill="1" applyAlignment="1">
      <alignment horizontal="center" wrapText="1"/>
      <protection/>
    </xf>
    <xf numFmtId="164" fontId="1" fillId="0" borderId="0" xfId="227" applyNumberFormat="1" applyFont="1" applyFill="1" applyAlignment="1">
      <alignment horizontal="center" wrapText="1"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78" fontId="1" fillId="0" borderId="0" xfId="227" applyNumberFormat="1" applyFont="1" applyFill="1" applyAlignment="1">
      <alignment horizontal="left"/>
      <protection/>
    </xf>
    <xf numFmtId="164" fontId="0" fillId="0" borderId="0" xfId="318" applyNumberFormat="1" applyFont="1" applyFill="1" applyAlignment="1">
      <alignment horizontal="center"/>
    </xf>
    <xf numFmtId="0" fontId="0" fillId="0" borderId="0" xfId="242" applyNumberFormat="1" applyFill="1" applyAlignment="1">
      <alignment horizontal="center"/>
      <protection/>
    </xf>
    <xf numFmtId="9" fontId="0" fillId="0" borderId="0" xfId="318" applyNumberFormat="1" applyFill="1" applyAlignment="1">
      <alignment horizontal="center"/>
    </xf>
    <xf numFmtId="9" fontId="1" fillId="0" borderId="0" xfId="242" applyNumberFormat="1" applyFont="1" applyFill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" fontId="1" fillId="0" borderId="10" xfId="316" applyNumberFormat="1" applyFont="1" applyFill="1" applyBorder="1" applyAlignment="1">
      <alignment horizontal="center"/>
    </xf>
    <xf numFmtId="164" fontId="0" fillId="0" borderId="0" xfId="316" applyNumberFormat="1" applyFont="1" applyFill="1" applyBorder="1" applyAlignment="1">
      <alignment horizontal="center"/>
    </xf>
    <xf numFmtId="164" fontId="1" fillId="0" borderId="10" xfId="31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9" fontId="0" fillId="0" borderId="0" xfId="318" applyFill="1" applyBorder="1" applyAlignment="1">
      <alignment horizontal="center"/>
    </xf>
    <xf numFmtId="164" fontId="1" fillId="0" borderId="0" xfId="316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right"/>
    </xf>
    <xf numFmtId="0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9" fontId="0" fillId="0" borderId="14" xfId="242" applyNumberForma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2" fillId="0" borderId="0" xfId="226" applyNumberFormat="1" applyFill="1">
      <alignment/>
      <protection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316" applyNumberFormat="1" applyFont="1" applyFill="1" applyAlignment="1">
      <alignment horizontal="center"/>
    </xf>
    <xf numFmtId="1" fontId="3" fillId="0" borderId="0" xfId="134" applyNumberFormat="1" applyFont="1" applyFill="1" applyBorder="1" applyAlignment="1">
      <alignment horizontal="center"/>
    </xf>
    <xf numFmtId="168" fontId="3" fillId="0" borderId="0" xfId="134" applyNumberFormat="1" applyFon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2" fillId="0" borderId="0" xfId="226" applyFill="1" applyAlignment="1">
      <alignment horizontal="left"/>
      <protection/>
    </xf>
    <xf numFmtId="168" fontId="0" fillId="0" borderId="0" xfId="134" applyNumberForma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42" fontId="3" fillId="0" borderId="0" xfId="13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0" xfId="317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136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64" fontId="1" fillId="0" borderId="10" xfId="31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3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5 2" xfId="142"/>
    <cellStyle name="Currency 6" xfId="143"/>
    <cellStyle name="Currency 6 2" xfId="144"/>
    <cellStyle name="Currency 6 3" xfId="145"/>
    <cellStyle name="Currency 7" xfId="146"/>
    <cellStyle name="Currency 8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6 3" xfId="327"/>
    <cellStyle name="Percent 7" xfId="328"/>
    <cellStyle name="Percent 8" xfId="329"/>
    <cellStyle name="Sheet Title" xfId="330"/>
    <cellStyle name="style1412120680060" xfId="331"/>
    <cellStyle name="style1412301755558" xfId="332"/>
    <cellStyle name="style1412301755757" xfId="333"/>
    <cellStyle name="style1506804134735" xfId="334"/>
    <cellStyle name="style1506804135891" xfId="335"/>
    <cellStyle name="Title" xfId="336"/>
    <cellStyle name="Total" xfId="337"/>
    <cellStyle name="Total 2" xfId="338"/>
    <cellStyle name="Total 2 2" xfId="339"/>
    <cellStyle name="Total 2 3" xfId="340"/>
    <cellStyle name="Total 2 4" xfId="341"/>
    <cellStyle name="Total 3" xfId="342"/>
    <cellStyle name="Total 4" xfId="343"/>
    <cellStyle name="Total 5" xfId="344"/>
    <cellStyle name="Total 6" xfId="345"/>
    <cellStyle name="Warning Text" xfId="346"/>
    <cellStyle name="Warning Text 2" xfId="347"/>
    <cellStyle name="Warning Text 2 2" xfId="348"/>
    <cellStyle name="Warning Text 2 3" xfId="349"/>
    <cellStyle name="Warning Text 2 4" xfId="350"/>
    <cellStyle name="Warning Text 3" xfId="351"/>
    <cellStyle name="Warning Text 4" xfId="352"/>
    <cellStyle name="Warning Text 5" xfId="353"/>
    <cellStyle name="Warning Text 6" xfId="3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Functions'!$A$13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Functions'!$B$13</c:f>
              <c:numCache/>
            </c:numRef>
          </c:val>
        </c:ser>
        <c:ser>
          <c:idx val="2"/>
          <c:order val="1"/>
          <c:tx>
            <c:strRef>
              <c:f>'Top Five Functions'!$A$12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Functions'!$B$12</c:f>
              <c:numCache/>
            </c:numRef>
          </c:val>
        </c:ser>
        <c:ser>
          <c:idx val="1"/>
          <c:order val="2"/>
          <c:tx>
            <c:strRef>
              <c:f>'Top Five Functions'!$A$11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Functions'!$B$11</c:f>
              <c:numCache/>
            </c:numRef>
          </c:val>
        </c:ser>
        <c:ser>
          <c:idx val="6"/>
          <c:order val="3"/>
          <c:tx>
            <c:strRef>
              <c:f>'Top Five Functions'!$A$10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Functions'!$B$10</c:f>
              <c:numCache/>
            </c:numRef>
          </c:val>
        </c:ser>
        <c:ser>
          <c:idx val="0"/>
          <c:order val="4"/>
          <c:tx>
            <c:strRef>
              <c:f>'Top Five Functions'!$A$9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Functions'!$B$9</c:f>
              <c:numCache/>
            </c:numRef>
          </c:val>
        </c:ser>
        <c:ser>
          <c:idx val="5"/>
          <c:order val="5"/>
          <c:tx>
            <c:strRef>
              <c:f>'Top Five Functions'!$A$8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Functions'!$B$8</c:f>
              <c:numCache/>
            </c:numRef>
          </c:val>
        </c:ser>
        <c:overlap val="100"/>
        <c:gapWidth val="35"/>
        <c:axId val="8088848"/>
        <c:axId val="38046161"/>
      </c:barChart>
      <c:catAx>
        <c:axId val="80888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46161"/>
        <c:crosses val="autoZero"/>
        <c:auto val="1"/>
        <c:lblOffset val="100"/>
        <c:tickLblSkip val="1"/>
        <c:noMultiLvlLbl val="0"/>
      </c:catAx>
      <c:valAx>
        <c:axId val="38046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88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Industries'!$A$13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Industries'!$B$13</c:f>
              <c:numCache/>
            </c:numRef>
          </c:val>
        </c:ser>
        <c:ser>
          <c:idx val="2"/>
          <c:order val="1"/>
          <c:tx>
            <c:strRef>
              <c:f>'Top Five Industries'!$A$12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Industries'!$B$12</c:f>
              <c:numCache/>
            </c:numRef>
          </c:val>
        </c:ser>
        <c:ser>
          <c:idx val="1"/>
          <c:order val="2"/>
          <c:tx>
            <c:strRef>
              <c:f>'Top Five Industries'!$A$11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Industries'!$B$11</c:f>
              <c:numCache/>
            </c:numRef>
          </c:val>
        </c:ser>
        <c:ser>
          <c:idx val="6"/>
          <c:order val="3"/>
          <c:tx>
            <c:strRef>
              <c:f>'Top Five Industries'!$A$10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Industries'!$B$10</c:f>
              <c:numCache/>
            </c:numRef>
          </c:val>
        </c:ser>
        <c:ser>
          <c:idx val="0"/>
          <c:order val="4"/>
          <c:tx>
            <c:strRef>
              <c:f>'Top Five Industries'!$A$9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Industries'!$B$9</c:f>
              <c:numCache/>
            </c:numRef>
          </c:val>
        </c:ser>
        <c:ser>
          <c:idx val="5"/>
          <c:order val="5"/>
          <c:tx>
            <c:strRef>
              <c:f>'Top Five Industries'!$A$8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Industries'!$B$8</c:f>
              <c:numCache/>
            </c:numRef>
          </c:val>
        </c:ser>
        <c:overlap val="100"/>
        <c:gapWidth val="35"/>
        <c:axId val="24838046"/>
        <c:axId val="54459143"/>
      </c:barChart>
      <c:catAx>
        <c:axId val="24838046"/>
        <c:scaling>
          <c:orientation val="minMax"/>
        </c:scaling>
        <c:axPos val="b"/>
        <c:delete val="1"/>
        <c:majorTickMark val="out"/>
        <c:minorTickMark val="none"/>
        <c:tickLblPos val="nextTo"/>
        <c:crossAx val="54459143"/>
        <c:crosses val="autoZero"/>
        <c:auto val="1"/>
        <c:lblOffset val="100"/>
        <c:tickLblSkip val="1"/>
        <c:noMultiLvlLbl val="0"/>
      </c:catAx>
      <c:valAx>
        <c:axId val="54459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8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7109375" style="78" customWidth="1"/>
    <col min="2" max="2" width="13.7109375" style="80" bestFit="1" customWidth="1"/>
    <col min="3" max="3" width="16.57421875" style="79" bestFit="1" customWidth="1"/>
    <col min="4" max="4" width="9.140625" style="78" customWidth="1"/>
    <col min="5" max="5" width="27.140625" style="78" bestFit="1" customWidth="1"/>
    <col min="6" max="16384" width="9.140625" style="78" customWidth="1"/>
  </cols>
  <sheetData>
    <row r="1" ht="12.75">
      <c r="A1" s="103" t="s">
        <v>32</v>
      </c>
    </row>
    <row r="2" ht="12.75">
      <c r="A2" s="103" t="s">
        <v>130</v>
      </c>
    </row>
    <row r="3" ht="12.75">
      <c r="A3" s="103" t="s">
        <v>50</v>
      </c>
    </row>
    <row r="4" ht="12.75">
      <c r="A4" s="103" t="s">
        <v>131</v>
      </c>
    </row>
    <row r="5" ht="12.75">
      <c r="A5" s="102">
        <v>42989</v>
      </c>
    </row>
    <row r="6" ht="12.75">
      <c r="A6" s="101"/>
    </row>
    <row r="7" spans="1:3" ht="14.25">
      <c r="A7" s="101" t="s">
        <v>71</v>
      </c>
      <c r="C7" s="78"/>
    </row>
    <row r="8" spans="1:3" ht="12.75">
      <c r="A8" s="100" t="s">
        <v>70</v>
      </c>
      <c r="B8" s="99" t="s">
        <v>0</v>
      </c>
      <c r="C8" s="98" t="s">
        <v>1</v>
      </c>
    </row>
    <row r="9" spans="1:3" ht="13.5" thickBot="1">
      <c r="A9" s="97"/>
      <c r="B9" s="96" t="s">
        <v>69</v>
      </c>
      <c r="C9" s="95" t="s">
        <v>68</v>
      </c>
    </row>
    <row r="10" spans="1:5" ht="12.75">
      <c r="A10" s="78" t="s">
        <v>67</v>
      </c>
      <c r="B10" s="129">
        <f>C10/602</f>
        <v>0.9335548172757475</v>
      </c>
      <c r="C10" s="79">
        <v>562</v>
      </c>
      <c r="D10" s="89"/>
      <c r="E10" s="94"/>
    </row>
    <row r="12" spans="1:5" ht="12.75">
      <c r="A12" s="78" t="s">
        <v>66</v>
      </c>
      <c r="B12" s="83">
        <f>SUM(B13:B16)</f>
        <v>0.0664451827242525</v>
      </c>
      <c r="C12" s="79">
        <f>SUM(C13:C16)</f>
        <v>40</v>
      </c>
      <c r="E12" s="89"/>
    </row>
    <row r="13" spans="1:3" ht="12.75">
      <c r="A13" s="93" t="s">
        <v>65</v>
      </c>
      <c r="B13" s="129">
        <f aca="true" t="shared" si="0" ref="B13:B18">C13/602</f>
        <v>0.03986710963455149</v>
      </c>
      <c r="C13" s="79">
        <v>24</v>
      </c>
    </row>
    <row r="14" spans="1:3" ht="12.75">
      <c r="A14" s="93" t="s">
        <v>64</v>
      </c>
      <c r="B14" s="129">
        <f t="shared" si="0"/>
        <v>0.013289036544850499</v>
      </c>
      <c r="C14" s="79">
        <v>8</v>
      </c>
    </row>
    <row r="15" spans="1:3" ht="12.75">
      <c r="A15" s="92" t="s">
        <v>62</v>
      </c>
      <c r="B15" s="129">
        <f t="shared" si="0"/>
        <v>0.008305647840531562</v>
      </c>
      <c r="C15" s="79">
        <v>5</v>
      </c>
    </row>
    <row r="16" spans="1:3" ht="12.75">
      <c r="A16" s="92" t="s">
        <v>63</v>
      </c>
      <c r="B16" s="129">
        <f t="shared" si="0"/>
        <v>0.0049833887043189366</v>
      </c>
      <c r="C16" s="79">
        <v>3</v>
      </c>
    </row>
    <row r="17" spans="1:2" ht="12.75">
      <c r="A17" s="92"/>
      <c r="B17" s="129"/>
    </row>
    <row r="18" spans="1:3" ht="12.75">
      <c r="A18" s="78" t="s">
        <v>61</v>
      </c>
      <c r="B18" s="129">
        <f t="shared" si="0"/>
        <v>0</v>
      </c>
      <c r="C18" s="79">
        <v>0</v>
      </c>
    </row>
    <row r="19" ht="12.75">
      <c r="B19" s="129"/>
    </row>
    <row r="20" spans="1:3" ht="12.75">
      <c r="A20" s="78" t="s">
        <v>60</v>
      </c>
      <c r="B20" s="83">
        <f>B10+B12+B18</f>
        <v>1</v>
      </c>
      <c r="C20" s="130">
        <f>C10+C12+C18</f>
        <v>602</v>
      </c>
    </row>
    <row r="22" spans="1:5" ht="14.25">
      <c r="A22" s="88" t="s">
        <v>59</v>
      </c>
      <c r="B22" s="91"/>
      <c r="C22" s="90"/>
      <c r="E22" s="89"/>
    </row>
    <row r="23" spans="1:3" ht="12.75">
      <c r="A23" s="78" t="s">
        <v>57</v>
      </c>
      <c r="B23" s="83">
        <v>1</v>
      </c>
      <c r="C23" s="83"/>
    </row>
    <row r="24" spans="1:7" ht="12.75">
      <c r="A24" s="78" t="s">
        <v>81</v>
      </c>
      <c r="B24" s="83">
        <v>1</v>
      </c>
      <c r="C24" s="83"/>
      <c r="G24" s="89"/>
    </row>
    <row r="25" spans="1:3" ht="12.75">
      <c r="A25" s="78" t="s">
        <v>7</v>
      </c>
      <c r="B25" s="83">
        <v>1</v>
      </c>
      <c r="C25" s="83"/>
    </row>
    <row r="26" spans="2:3" ht="12.75">
      <c r="B26" s="131"/>
      <c r="C26" s="87"/>
    </row>
    <row r="27" spans="2:3" ht="12.75">
      <c r="B27" s="131"/>
      <c r="C27" s="87"/>
    </row>
    <row r="28" spans="1:3" ht="14.25">
      <c r="A28" s="88" t="s">
        <v>58</v>
      </c>
      <c r="B28" s="132"/>
      <c r="C28" s="90"/>
    </row>
    <row r="29" spans="1:3" ht="12.75">
      <c r="A29" s="78" t="s">
        <v>57</v>
      </c>
      <c r="B29" s="83">
        <v>1</v>
      </c>
      <c r="C29" s="83"/>
    </row>
    <row r="30" spans="1:3" ht="12.75">
      <c r="A30" s="78" t="s">
        <v>81</v>
      </c>
      <c r="B30" s="83">
        <v>1</v>
      </c>
      <c r="C30" s="83"/>
    </row>
    <row r="31" spans="1:3" ht="12.75">
      <c r="A31" s="78" t="s">
        <v>7</v>
      </c>
      <c r="B31" s="83">
        <v>1</v>
      </c>
      <c r="C31" s="83"/>
    </row>
    <row r="33" ht="12.75">
      <c r="D33" s="89"/>
    </row>
    <row r="34" spans="1:5" s="88" customFormat="1" ht="14.25">
      <c r="A34" s="88" t="s">
        <v>56</v>
      </c>
      <c r="B34" s="83"/>
      <c r="C34" s="79"/>
      <c r="E34" s="84"/>
    </row>
    <row r="35" spans="1:5" ht="12.75">
      <c r="A35" s="78" t="s">
        <v>55</v>
      </c>
      <c r="B35" s="142">
        <v>28</v>
      </c>
      <c r="E35" s="84"/>
    </row>
    <row r="36" spans="1:5" ht="12.75">
      <c r="A36" s="78" t="s">
        <v>54</v>
      </c>
      <c r="B36" s="142">
        <v>4.8</v>
      </c>
      <c r="E36" s="84"/>
    </row>
    <row r="37" spans="1:5" ht="12.75">
      <c r="A37" s="78" t="s">
        <v>53</v>
      </c>
      <c r="B37" s="143">
        <v>0.42</v>
      </c>
      <c r="E37" s="84"/>
    </row>
    <row r="38" spans="1:5" ht="12.75">
      <c r="A38" s="78" t="s">
        <v>14</v>
      </c>
      <c r="B38" s="143">
        <v>0.36</v>
      </c>
      <c r="E38" s="84"/>
    </row>
    <row r="39" spans="1:6" ht="12.75">
      <c r="A39" s="144" t="s">
        <v>52</v>
      </c>
      <c r="B39" s="145">
        <v>0.13</v>
      </c>
      <c r="C39" s="86"/>
      <c r="F39" s="89"/>
    </row>
    <row r="40" spans="1:2" ht="14.25">
      <c r="A40" s="85" t="s">
        <v>160</v>
      </c>
      <c r="B40" s="83"/>
    </row>
    <row r="41" spans="1:2" ht="12.75">
      <c r="A41" s="84" t="s">
        <v>161</v>
      </c>
      <c r="B41" s="83"/>
    </row>
    <row r="42" spans="1:2" ht="14.25">
      <c r="A42" s="85" t="s">
        <v>51</v>
      </c>
      <c r="B42" s="83"/>
    </row>
    <row r="43" spans="1:2" ht="12.75">
      <c r="A43" s="84" t="s">
        <v>129</v>
      </c>
      <c r="B43" s="83"/>
    </row>
    <row r="44" ht="12.75">
      <c r="E44" s="82"/>
    </row>
    <row r="45" spans="1:4" ht="12.75">
      <c r="A45" s="80"/>
      <c r="B45" s="79"/>
      <c r="C45" s="78"/>
      <c r="D45" s="78" t="s">
        <v>50</v>
      </c>
    </row>
    <row r="46" ht="12.75">
      <c r="A46" s="81"/>
    </row>
    <row r="47" ht="12.75">
      <c r="A47" s="81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4.7109375" style="5" customWidth="1"/>
    <col min="2" max="2" width="9.140625" style="68" customWidth="1"/>
    <col min="3" max="3" width="12.00390625" style="71" customWidth="1"/>
    <col min="4" max="4" width="15.57421875" style="30" bestFit="1" customWidth="1"/>
    <col min="5" max="6" width="11.7109375" style="30" customWidth="1"/>
    <col min="7" max="16384" width="9.140625" style="5" customWidth="1"/>
  </cols>
  <sheetData>
    <row r="1" spans="1:6" ht="12.75">
      <c r="A1" s="6" t="s">
        <v>32</v>
      </c>
      <c r="B1" s="64"/>
      <c r="C1" s="70"/>
      <c r="D1" s="28"/>
      <c r="E1" s="27"/>
      <c r="F1" s="27"/>
    </row>
    <row r="2" spans="1:6" ht="12.75">
      <c r="A2" s="6" t="s">
        <v>130</v>
      </c>
      <c r="B2" s="64"/>
      <c r="C2" s="70"/>
      <c r="D2" s="28"/>
      <c r="E2" s="28"/>
      <c r="F2" s="27"/>
    </row>
    <row r="3" spans="2:6" ht="12.75">
      <c r="B3" s="64"/>
      <c r="C3" s="70"/>
      <c r="D3" s="29"/>
      <c r="E3" s="28"/>
      <c r="F3" s="27"/>
    </row>
    <row r="4" spans="1:6" ht="12.75">
      <c r="A4" s="6" t="s">
        <v>19</v>
      </c>
      <c r="B4" s="64"/>
      <c r="C4" s="70"/>
      <c r="D4" s="28"/>
      <c r="E4" s="28"/>
      <c r="F4" s="27"/>
    </row>
    <row r="5" spans="1:6" ht="12.75">
      <c r="A5" s="31">
        <v>42989</v>
      </c>
      <c r="B5" s="64"/>
      <c r="C5" s="70"/>
      <c r="D5" s="28"/>
      <c r="E5" s="28"/>
      <c r="F5" s="28"/>
    </row>
    <row r="6" spans="1:6" ht="12.75">
      <c r="A6" s="11" t="s">
        <v>8</v>
      </c>
      <c r="B6" s="66" t="s">
        <v>0</v>
      </c>
      <c r="C6" s="16" t="s">
        <v>1</v>
      </c>
      <c r="D6" s="47" t="s">
        <v>5</v>
      </c>
      <c r="E6" s="47" t="s">
        <v>6</v>
      </c>
      <c r="F6" s="47" t="s">
        <v>2</v>
      </c>
    </row>
    <row r="7" spans="1:6" ht="14.25">
      <c r="A7" s="4"/>
      <c r="B7" s="50" t="s">
        <v>10</v>
      </c>
      <c r="C7" s="18" t="s">
        <v>12</v>
      </c>
      <c r="D7" s="48" t="s">
        <v>3</v>
      </c>
      <c r="E7" s="48" t="s">
        <v>3</v>
      </c>
      <c r="F7" s="48" t="s">
        <v>3</v>
      </c>
    </row>
    <row r="8" spans="1:6" ht="15" thickBot="1">
      <c r="A8" s="8"/>
      <c r="B8" s="67"/>
      <c r="C8" s="20"/>
      <c r="D8" s="49" t="s">
        <v>13</v>
      </c>
      <c r="E8" s="49" t="s">
        <v>13</v>
      </c>
      <c r="F8" s="49" t="s">
        <v>13</v>
      </c>
    </row>
    <row r="9" spans="1:6" s="32" customFormat="1" ht="14.25">
      <c r="A9" s="61" t="s">
        <v>135</v>
      </c>
      <c r="B9" s="135">
        <f>C9/571</f>
        <v>0.021015761821366025</v>
      </c>
      <c r="C9" s="133">
        <v>12</v>
      </c>
      <c r="D9" s="29">
        <v>5700</v>
      </c>
      <c r="E9" s="29">
        <v>10400</v>
      </c>
      <c r="F9" s="29">
        <v>7900</v>
      </c>
    </row>
    <row r="10" spans="1:6" s="32" customFormat="1" ht="14.25">
      <c r="A10" s="61" t="s">
        <v>125</v>
      </c>
      <c r="B10" s="135">
        <f aca="true" t="shared" si="0" ref="B10:B28">C10/571</f>
        <v>0.03852889667250438</v>
      </c>
      <c r="C10" s="133">
        <v>22</v>
      </c>
      <c r="D10" s="29">
        <v>2400</v>
      </c>
      <c r="E10" s="29">
        <v>12000</v>
      </c>
      <c r="F10" s="29">
        <v>7053</v>
      </c>
    </row>
    <row r="11" spans="1:6" s="32" customFormat="1" ht="14.25">
      <c r="A11" s="61" t="s">
        <v>118</v>
      </c>
      <c r="B11" s="135">
        <f t="shared" si="0"/>
        <v>0.22591943957968477</v>
      </c>
      <c r="C11" s="133">
        <v>129</v>
      </c>
      <c r="D11" s="29">
        <v>1500</v>
      </c>
      <c r="E11" s="29">
        <v>14500</v>
      </c>
      <c r="F11" s="29">
        <v>11700</v>
      </c>
    </row>
    <row r="12" spans="1:6" s="32" customFormat="1" ht="14.25">
      <c r="A12" s="61" t="s">
        <v>124</v>
      </c>
      <c r="B12" s="135">
        <f t="shared" si="0"/>
        <v>0.11558669001751314</v>
      </c>
      <c r="C12" s="133">
        <v>66</v>
      </c>
      <c r="D12" s="29">
        <v>1800</v>
      </c>
      <c r="E12" s="29">
        <v>13000</v>
      </c>
      <c r="F12" s="29">
        <v>7000</v>
      </c>
    </row>
    <row r="13" spans="1:6" s="6" customFormat="1" ht="12.75">
      <c r="A13" s="9" t="s">
        <v>99</v>
      </c>
      <c r="B13" s="140">
        <f t="shared" si="0"/>
        <v>0.37478108581436076</v>
      </c>
      <c r="C13" s="18">
        <f>SUM(C14:C20)</f>
        <v>214</v>
      </c>
      <c r="D13" s="141">
        <v>700</v>
      </c>
      <c r="E13" s="141">
        <v>20000</v>
      </c>
      <c r="F13" s="141">
        <v>9225</v>
      </c>
    </row>
    <row r="14" spans="1:6" s="32" customFormat="1" ht="14.25">
      <c r="A14" s="137" t="s">
        <v>123</v>
      </c>
      <c r="B14" s="135">
        <f t="shared" si="0"/>
        <v>0.04903677758318739</v>
      </c>
      <c r="C14" s="133">
        <v>28</v>
      </c>
      <c r="D14" s="29">
        <v>2200</v>
      </c>
      <c r="E14" s="29">
        <v>12600</v>
      </c>
      <c r="F14" s="29">
        <v>8000</v>
      </c>
    </row>
    <row r="15" spans="1:6" s="32" customFormat="1" ht="12.75">
      <c r="A15" s="137" t="s">
        <v>43</v>
      </c>
      <c r="B15" s="135">
        <f t="shared" si="0"/>
        <v>0.12784588441331</v>
      </c>
      <c r="C15" s="133">
        <v>73</v>
      </c>
      <c r="D15" s="29">
        <v>5208</v>
      </c>
      <c r="E15" s="29">
        <v>20000</v>
      </c>
      <c r="F15" s="29">
        <v>10416</v>
      </c>
    </row>
    <row r="16" spans="1:6" s="32" customFormat="1" ht="12.75">
      <c r="A16" s="137" t="s">
        <v>44</v>
      </c>
      <c r="B16" s="135">
        <f t="shared" si="0"/>
        <v>0.06654991243432574</v>
      </c>
      <c r="C16" s="133">
        <v>38</v>
      </c>
      <c r="D16" s="29">
        <v>1612</v>
      </c>
      <c r="E16" s="29">
        <v>12500</v>
      </c>
      <c r="F16" s="29">
        <v>8683</v>
      </c>
    </row>
    <row r="17" spans="1:6" s="32" customFormat="1" ht="14.25">
      <c r="A17" s="137" t="s">
        <v>100</v>
      </c>
      <c r="B17" s="135">
        <f t="shared" si="0"/>
        <v>0.005253940455341506</v>
      </c>
      <c r="C17" s="133">
        <v>3</v>
      </c>
      <c r="D17" s="29" t="s">
        <v>31</v>
      </c>
      <c r="E17" s="29"/>
      <c r="F17" s="29"/>
    </row>
    <row r="18" spans="1:6" s="32" customFormat="1" ht="12.75">
      <c r="A18" s="137" t="s">
        <v>45</v>
      </c>
      <c r="B18" s="135">
        <f t="shared" si="0"/>
        <v>0.08231173380035026</v>
      </c>
      <c r="C18" s="133">
        <v>47</v>
      </c>
      <c r="D18" s="29">
        <v>700</v>
      </c>
      <c r="E18" s="29">
        <v>12400</v>
      </c>
      <c r="F18" s="29">
        <v>7000</v>
      </c>
    </row>
    <row r="19" spans="1:6" s="32" customFormat="1" ht="14.25">
      <c r="A19" s="137" t="s">
        <v>106</v>
      </c>
      <c r="B19" s="135">
        <f t="shared" si="0"/>
        <v>0.0035026269702276708</v>
      </c>
      <c r="C19" s="133">
        <v>2</v>
      </c>
      <c r="D19" s="29" t="s">
        <v>31</v>
      </c>
      <c r="E19" s="29"/>
      <c r="F19" s="29"/>
    </row>
    <row r="20" spans="1:6" s="32" customFormat="1" ht="12.75">
      <c r="A20" s="137" t="s">
        <v>101</v>
      </c>
      <c r="B20" s="135">
        <f t="shared" si="0"/>
        <v>0.040280210157618214</v>
      </c>
      <c r="C20" s="133">
        <v>23</v>
      </c>
      <c r="D20" s="29">
        <v>2000</v>
      </c>
      <c r="E20" s="29">
        <v>8000</v>
      </c>
      <c r="F20" s="29">
        <v>5000</v>
      </c>
    </row>
    <row r="21" spans="1:6" s="32" customFormat="1" ht="14.25">
      <c r="A21" s="61" t="s">
        <v>122</v>
      </c>
      <c r="B21" s="135">
        <f t="shared" si="0"/>
        <v>0.06129597197898424</v>
      </c>
      <c r="C21" s="133">
        <v>35</v>
      </c>
      <c r="D21" s="29">
        <v>550</v>
      </c>
      <c r="E21" s="29">
        <v>10800</v>
      </c>
      <c r="F21" s="29">
        <v>8000</v>
      </c>
    </row>
    <row r="22" spans="1:6" s="6" customFormat="1" ht="12.75">
      <c r="A22" s="9" t="s">
        <v>46</v>
      </c>
      <c r="B22" s="140">
        <f t="shared" si="0"/>
        <v>0.05779334500875657</v>
      </c>
      <c r="C22" s="18">
        <f>SUM(C23:C25)</f>
        <v>33</v>
      </c>
      <c r="D22" s="141">
        <v>2000</v>
      </c>
      <c r="E22" s="141">
        <v>9100</v>
      </c>
      <c r="F22" s="141">
        <v>7000</v>
      </c>
    </row>
    <row r="23" spans="1:6" s="32" customFormat="1" ht="14.25">
      <c r="A23" s="137" t="s">
        <v>121</v>
      </c>
      <c r="B23" s="135">
        <f t="shared" si="0"/>
        <v>0.04553415061295972</v>
      </c>
      <c r="C23" s="133">
        <v>26</v>
      </c>
      <c r="D23" s="29">
        <v>2000</v>
      </c>
      <c r="E23" s="29">
        <v>9100</v>
      </c>
      <c r="F23" s="29">
        <v>7334.5</v>
      </c>
    </row>
    <row r="24" spans="1:6" s="32" customFormat="1" ht="14.25">
      <c r="A24" s="137" t="s">
        <v>136</v>
      </c>
      <c r="B24" s="135">
        <f t="shared" si="0"/>
        <v>0.0070052539404553416</v>
      </c>
      <c r="C24" s="133">
        <v>4</v>
      </c>
      <c r="D24" s="29" t="s">
        <v>31</v>
      </c>
      <c r="E24" s="29"/>
      <c r="F24" s="29"/>
    </row>
    <row r="25" spans="1:6" s="32" customFormat="1" ht="14.25">
      <c r="A25" s="137" t="s">
        <v>138</v>
      </c>
      <c r="B25" s="135">
        <f t="shared" si="0"/>
        <v>0.005253940455341506</v>
      </c>
      <c r="C25" s="133">
        <v>3</v>
      </c>
      <c r="D25" s="29" t="s">
        <v>31</v>
      </c>
      <c r="E25" s="29"/>
      <c r="F25" s="29"/>
    </row>
    <row r="26" spans="1:6" s="32" customFormat="1" ht="14.25">
      <c r="A26" s="61" t="s">
        <v>120</v>
      </c>
      <c r="B26" s="135">
        <f t="shared" si="0"/>
        <v>0.024518388791593695</v>
      </c>
      <c r="C26" s="133">
        <v>14</v>
      </c>
      <c r="D26" s="29">
        <v>450</v>
      </c>
      <c r="E26" s="29">
        <v>10000</v>
      </c>
      <c r="F26" s="29">
        <v>7500</v>
      </c>
    </row>
    <row r="27" spans="1:6" s="32" customFormat="1" ht="14.25">
      <c r="A27" s="61" t="s">
        <v>119</v>
      </c>
      <c r="B27" s="135">
        <f t="shared" si="0"/>
        <v>0.07005253940455342</v>
      </c>
      <c r="C27" s="133">
        <v>40</v>
      </c>
      <c r="D27" s="29">
        <v>4000</v>
      </c>
      <c r="E27" s="29">
        <v>11500</v>
      </c>
      <c r="F27" s="29">
        <v>8000</v>
      </c>
    </row>
    <row r="28" spans="1:6" s="32" customFormat="1" ht="14.25">
      <c r="A28" s="61" t="s">
        <v>137</v>
      </c>
      <c r="B28" s="135">
        <f t="shared" si="0"/>
        <v>0.010507880910683012</v>
      </c>
      <c r="C28" s="133">
        <v>6</v>
      </c>
      <c r="D28" s="29" t="s">
        <v>31</v>
      </c>
      <c r="E28" s="29"/>
      <c r="F28" s="29"/>
    </row>
    <row r="29" spans="1:6" ht="13.5" thickBot="1">
      <c r="A29" s="1" t="s">
        <v>30</v>
      </c>
      <c r="B29" s="136">
        <f>SUM(B9:B28)-(B13+B22)</f>
        <v>1.0000000000000004</v>
      </c>
      <c r="C29" s="134">
        <f>SUM(C9:C28)-(C13+C22)</f>
        <v>571</v>
      </c>
      <c r="D29" s="12">
        <v>450</v>
      </c>
      <c r="E29" s="12">
        <v>20000</v>
      </c>
      <c r="F29" s="12">
        <v>8178</v>
      </c>
    </row>
    <row r="30" spans="1:6" ht="14.25">
      <c r="A30" s="157" t="s">
        <v>142</v>
      </c>
      <c r="B30" s="69"/>
      <c r="C30" s="152"/>
      <c r="D30" s="153"/>
      <c r="E30" s="159"/>
      <c r="F30" s="159"/>
    </row>
    <row r="31" spans="1:6" ht="14.25">
      <c r="A31" s="150" t="s">
        <v>139</v>
      </c>
      <c r="B31" s="151"/>
      <c r="C31" s="148"/>
      <c r="D31" s="149"/>
      <c r="E31" s="149"/>
      <c r="F31" s="5"/>
    </row>
    <row r="32" spans="1:6" ht="12.75">
      <c r="A32" s="150" t="s">
        <v>165</v>
      </c>
      <c r="B32" s="151"/>
      <c r="C32" s="148"/>
      <c r="D32" s="149"/>
      <c r="E32" s="149"/>
      <c r="F32" s="149"/>
    </row>
    <row r="33" spans="1:6" ht="12.75">
      <c r="A33" s="150" t="s">
        <v>91</v>
      </c>
      <c r="B33" s="151"/>
      <c r="C33" s="148"/>
      <c r="D33" s="149"/>
      <c r="E33" s="149"/>
      <c r="F33" s="149"/>
    </row>
    <row r="34" spans="1:6" ht="14.25">
      <c r="A34" s="157" t="s">
        <v>149</v>
      </c>
      <c r="B34" s="160"/>
      <c r="C34" s="161"/>
      <c r="D34" s="162"/>
      <c r="E34" s="162"/>
      <c r="F34" s="162"/>
    </row>
    <row r="35" spans="1:6" ht="14.25">
      <c r="A35" s="146" t="s">
        <v>132</v>
      </c>
      <c r="B35" s="147"/>
      <c r="C35" s="148"/>
      <c r="D35" s="149"/>
      <c r="E35" s="149"/>
      <c r="F35" s="149"/>
    </row>
    <row r="36" spans="1:6" ht="12.75">
      <c r="A36" s="146" t="s">
        <v>133</v>
      </c>
      <c r="B36" s="147"/>
      <c r="C36" s="148"/>
      <c r="D36" s="149"/>
      <c r="E36" s="149"/>
      <c r="F36" s="149"/>
    </row>
    <row r="37" spans="1:6" ht="12.75">
      <c r="A37" s="146" t="s">
        <v>134</v>
      </c>
      <c r="B37" s="147"/>
      <c r="C37" s="148"/>
      <c r="D37" s="149"/>
      <c r="E37" s="149"/>
      <c r="F37" s="149"/>
    </row>
    <row r="38" spans="1:6" ht="12.75">
      <c r="A38" s="146" t="s">
        <v>163</v>
      </c>
      <c r="B38" s="147"/>
      <c r="C38" s="148"/>
      <c r="D38" s="149"/>
      <c r="E38" s="149"/>
      <c r="F38" s="149"/>
    </row>
    <row r="39" spans="1:6" ht="12.75">
      <c r="A39" s="158" t="s">
        <v>144</v>
      </c>
      <c r="B39" s="147"/>
      <c r="C39" s="148"/>
      <c r="D39" s="149"/>
      <c r="E39" s="149"/>
      <c r="F39" s="149"/>
    </row>
    <row r="40" spans="1:6" ht="12.75">
      <c r="A40" s="146" t="s">
        <v>143</v>
      </c>
      <c r="B40" s="151"/>
      <c r="C40" s="148"/>
      <c r="D40" s="149"/>
      <c r="E40" s="149"/>
      <c r="F40" s="149"/>
    </row>
    <row r="42" spans="1:6" ht="12.75">
      <c r="A42" s="29"/>
      <c r="B42" s="30"/>
      <c r="C42" s="30"/>
      <c r="D42" s="29"/>
      <c r="E42" s="5"/>
      <c r="F42" s="5"/>
    </row>
    <row r="43" spans="1:6" ht="12.75">
      <c r="A43" s="30"/>
      <c r="B43" s="30"/>
      <c r="C43" s="30"/>
      <c r="D43" s="5"/>
      <c r="E43" s="5"/>
      <c r="F43" s="5"/>
    </row>
    <row r="44" spans="1:6" ht="12.75">
      <c r="A44" s="30"/>
      <c r="B44" s="30"/>
      <c r="C44" s="30"/>
      <c r="D44" s="5"/>
      <c r="E44" s="5"/>
      <c r="F44" s="5"/>
    </row>
    <row r="45" spans="1:6" ht="12.75">
      <c r="A45" s="30"/>
      <c r="B45" s="30"/>
      <c r="C45" s="30"/>
      <c r="D45" s="5"/>
      <c r="E45" s="5"/>
      <c r="F45" s="5"/>
    </row>
    <row r="46" spans="1:6" ht="12.75">
      <c r="A46" s="30"/>
      <c r="B46" s="30"/>
      <c r="C46" s="30"/>
      <c r="D46" s="5"/>
      <c r="E46" s="5"/>
      <c r="F46" s="5"/>
    </row>
    <row r="47" spans="1:6" ht="12.75">
      <c r="A47" s="30"/>
      <c r="B47" s="30"/>
      <c r="C47" s="30"/>
      <c r="D47" s="5"/>
      <c r="E47" s="5"/>
      <c r="F47" s="5"/>
    </row>
    <row r="48" spans="1:6" ht="12.75">
      <c r="A48" s="30"/>
      <c r="B48" s="30"/>
      <c r="C48" s="30"/>
      <c r="D48" s="5"/>
      <c r="E48" s="5"/>
      <c r="F48" s="5"/>
    </row>
    <row r="49" spans="1:6" ht="12.75">
      <c r="A49" s="30"/>
      <c r="B49" s="30"/>
      <c r="C49" s="30"/>
      <c r="D49" s="5"/>
      <c r="E49" s="5"/>
      <c r="F49" s="5"/>
    </row>
    <row r="50" spans="1:6" ht="12.75">
      <c r="A50" s="30"/>
      <c r="B50" s="30"/>
      <c r="C50" s="30"/>
      <c r="D50" s="5"/>
      <c r="E50" s="5"/>
      <c r="F50" s="5"/>
    </row>
    <row r="51" spans="1:6" ht="12.75">
      <c r="A51" s="30"/>
      <c r="B51" s="30"/>
      <c r="C51" s="30"/>
      <c r="D51" s="5"/>
      <c r="E51" s="5"/>
      <c r="F51" s="5"/>
    </row>
    <row r="52" spans="1:6" ht="12.75">
      <c r="A52" s="30"/>
      <c r="B52" s="30"/>
      <c r="C52" s="30"/>
      <c r="D52" s="5"/>
      <c r="E52" s="5"/>
      <c r="F52" s="5"/>
    </row>
    <row r="53" spans="1:6" ht="12.75">
      <c r="A53" s="30"/>
      <c r="B53" s="30"/>
      <c r="C53" s="30"/>
      <c r="D53" s="5"/>
      <c r="E53" s="5"/>
      <c r="F53" s="5"/>
    </row>
    <row r="54" spans="1:6" ht="12.75">
      <c r="A54" s="30"/>
      <c r="B54" s="30"/>
      <c r="C54" s="30"/>
      <c r="D54" s="5"/>
      <c r="E54" s="5"/>
      <c r="F54" s="5"/>
    </row>
    <row r="55" spans="1:6" ht="12.75">
      <c r="A55" s="30"/>
      <c r="B55" s="30"/>
      <c r="C55" s="30"/>
      <c r="D55" s="5"/>
      <c r="E55" s="5"/>
      <c r="F55" s="5"/>
    </row>
    <row r="56" spans="1:6" ht="12.75">
      <c r="A56" s="30"/>
      <c r="B56" s="30"/>
      <c r="C56" s="30"/>
      <c r="D56" s="5"/>
      <c r="E56" s="5"/>
      <c r="F56" s="5"/>
    </row>
  </sheetData>
  <sheetProtection/>
  <printOptions horizontalCentered="1"/>
  <pageMargins left="0.75" right="0.7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52" customWidth="1"/>
    <col min="3" max="3" width="17.7109375" style="51" customWidth="1"/>
  </cols>
  <sheetData>
    <row r="1" spans="1:3" ht="12.75">
      <c r="A1" s="60" t="s">
        <v>32</v>
      </c>
      <c r="B1" s="58"/>
      <c r="C1" s="57"/>
    </row>
    <row r="2" spans="1:3" ht="12.75">
      <c r="A2" s="60" t="s">
        <v>130</v>
      </c>
      <c r="B2" s="58"/>
      <c r="C2" s="57"/>
    </row>
    <row r="3" ht="12.75">
      <c r="A3" s="5"/>
    </row>
    <row r="4" spans="1:3" ht="12.75">
      <c r="A4" s="60" t="s">
        <v>153</v>
      </c>
      <c r="B4" s="58"/>
      <c r="C4" s="57"/>
    </row>
    <row r="5" spans="1:3" ht="12.75">
      <c r="A5" s="59">
        <v>42989</v>
      </c>
      <c r="B5" s="58"/>
      <c r="C5" s="57"/>
    </row>
    <row r="6" spans="1:3" ht="14.25">
      <c r="A6" s="56" t="s">
        <v>8</v>
      </c>
      <c r="B6" s="55" t="s">
        <v>11</v>
      </c>
      <c r="C6" s="2" t="s">
        <v>9</v>
      </c>
    </row>
    <row r="7" spans="1:3" ht="12.75">
      <c r="A7" s="166" t="s">
        <v>154</v>
      </c>
      <c r="B7" s="167">
        <f>SUM(B8:B12)</f>
        <v>0.6217162872154116</v>
      </c>
      <c r="C7" s="4">
        <f>SUM(C8:C12)</f>
        <v>355</v>
      </c>
    </row>
    <row r="8" spans="1:3" ht="12.75">
      <c r="A8" s="168" t="s">
        <v>42</v>
      </c>
      <c r="B8" s="169">
        <f aca="true" t="shared" si="0" ref="B8:B13">C8/571</f>
        <v>0.22591943957968477</v>
      </c>
      <c r="C8" s="170">
        <v>129</v>
      </c>
    </row>
    <row r="9" spans="1:3" ht="12.75">
      <c r="A9" s="168" t="s">
        <v>43</v>
      </c>
      <c r="B9" s="169">
        <f t="shared" si="0"/>
        <v>0.12784588441331</v>
      </c>
      <c r="C9" s="170">
        <v>73</v>
      </c>
    </row>
    <row r="10" spans="1:3" ht="12.75">
      <c r="A10" s="168" t="s">
        <v>94</v>
      </c>
      <c r="B10" s="169">
        <f t="shared" si="0"/>
        <v>0.11558669001751314</v>
      </c>
      <c r="C10" s="170">
        <v>66</v>
      </c>
    </row>
    <row r="11" spans="1:3" ht="12.75">
      <c r="A11" s="171" t="s">
        <v>45</v>
      </c>
      <c r="B11" s="169">
        <f t="shared" si="0"/>
        <v>0.08231173380035026</v>
      </c>
      <c r="C11" s="170">
        <v>47</v>
      </c>
    </row>
    <row r="12" spans="1:3" ht="12.75">
      <c r="A12" s="168" t="s">
        <v>152</v>
      </c>
      <c r="B12" s="169">
        <f t="shared" si="0"/>
        <v>0.07005253940455342</v>
      </c>
      <c r="C12" s="170">
        <v>40</v>
      </c>
    </row>
    <row r="13" spans="1:3" ht="12.75">
      <c r="A13" s="172" t="s">
        <v>29</v>
      </c>
      <c r="B13" s="169">
        <f t="shared" si="0"/>
        <v>0.37828371278458844</v>
      </c>
      <c r="C13" s="170">
        <v>216</v>
      </c>
    </row>
    <row r="14" spans="1:3" ht="13.5" thickBot="1">
      <c r="A14" s="1" t="s">
        <v>7</v>
      </c>
      <c r="B14" s="173">
        <f>SUM(B8:B13)</f>
        <v>1</v>
      </c>
      <c r="C14" s="174">
        <f>SUM(C8:C13)</f>
        <v>571</v>
      </c>
    </row>
    <row r="15" spans="1:3" s="5" customFormat="1" ht="14.25">
      <c r="A15" s="157" t="s">
        <v>142</v>
      </c>
      <c r="B15" s="69"/>
      <c r="C15" s="54"/>
    </row>
    <row r="16" spans="2:3" ht="12.75">
      <c r="B16" s="53"/>
      <c r="C16" s="3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4.7109375" style="5" customWidth="1"/>
    <col min="2" max="2" width="9.00390625" style="68" bestFit="1" customWidth="1"/>
    <col min="3" max="3" width="10.140625" style="25" customWidth="1"/>
    <col min="4" max="4" width="15.57421875" style="30" bestFit="1" customWidth="1"/>
    <col min="5" max="6" width="11.7109375" style="30" customWidth="1"/>
    <col min="7" max="16384" width="9.140625" style="5" customWidth="1"/>
  </cols>
  <sheetData>
    <row r="1" spans="1:6" ht="12.75">
      <c r="A1" s="6" t="s">
        <v>32</v>
      </c>
      <c r="B1" s="64"/>
      <c r="C1" s="24"/>
      <c r="D1" s="27"/>
      <c r="E1" s="27"/>
      <c r="F1" s="27"/>
    </row>
    <row r="2" spans="1:6" ht="12.75">
      <c r="A2" s="6" t="s">
        <v>130</v>
      </c>
      <c r="B2" s="64"/>
      <c r="C2" s="24"/>
      <c r="D2" s="29"/>
      <c r="E2" s="27"/>
      <c r="F2" s="27"/>
    </row>
    <row r="3" spans="2:6" ht="12.75">
      <c r="B3" s="65"/>
      <c r="C3" s="61"/>
      <c r="D3" s="27"/>
      <c r="E3" s="27"/>
      <c r="F3" s="27"/>
    </row>
    <row r="4" spans="1:6" ht="12.75">
      <c r="A4" s="6" t="s">
        <v>20</v>
      </c>
      <c r="B4" s="64"/>
      <c r="C4" s="24"/>
      <c r="D4" s="28"/>
      <c r="E4" s="28"/>
      <c r="F4" s="28"/>
    </row>
    <row r="5" spans="1:6" ht="12.75">
      <c r="A5" s="31">
        <v>42989</v>
      </c>
      <c r="B5" s="64"/>
      <c r="C5" s="24"/>
      <c r="D5" s="28"/>
      <c r="E5" s="28"/>
      <c r="F5" s="28"/>
    </row>
    <row r="6" spans="1:6" ht="12.75">
      <c r="A6" s="7" t="s">
        <v>4</v>
      </c>
      <c r="B6" s="66" t="s">
        <v>0</v>
      </c>
      <c r="C6" s="175" t="s">
        <v>1</v>
      </c>
      <c r="D6" s="47" t="s">
        <v>5</v>
      </c>
      <c r="E6" s="47" t="s">
        <v>6</v>
      </c>
      <c r="F6" s="47" t="s">
        <v>2</v>
      </c>
    </row>
    <row r="7" spans="1:6" ht="14.25">
      <c r="A7" s="9"/>
      <c r="B7" s="50" t="s">
        <v>10</v>
      </c>
      <c r="C7" s="4" t="s">
        <v>12</v>
      </c>
      <c r="D7" s="48" t="s">
        <v>3</v>
      </c>
      <c r="E7" s="48" t="s">
        <v>3</v>
      </c>
      <c r="F7" s="48" t="s">
        <v>3</v>
      </c>
    </row>
    <row r="8" spans="1:6" ht="15" thickBot="1">
      <c r="A8" s="8"/>
      <c r="B8" s="67"/>
      <c r="C8" s="26"/>
      <c r="D8" s="49" t="s">
        <v>13</v>
      </c>
      <c r="E8" s="49" t="s">
        <v>13</v>
      </c>
      <c r="F8" s="49" t="s">
        <v>13</v>
      </c>
    </row>
    <row r="9" spans="1:6" s="32" customFormat="1" ht="14.25">
      <c r="A9" s="61" t="s">
        <v>117</v>
      </c>
      <c r="B9" s="135">
        <f>C9/571</f>
        <v>0.20140105078809106</v>
      </c>
      <c r="C9" s="138">
        <v>115</v>
      </c>
      <c r="D9" s="29">
        <v>450</v>
      </c>
      <c r="E9" s="29">
        <v>14500</v>
      </c>
      <c r="F9" s="29">
        <v>12000</v>
      </c>
    </row>
    <row r="10" spans="1:6" s="32" customFormat="1" ht="12.75">
      <c r="A10" s="61" t="s">
        <v>82</v>
      </c>
      <c r="B10" s="135">
        <f aca="true" t="shared" si="0" ref="B10:B33">C10/571</f>
        <v>0.04903677758318739</v>
      </c>
      <c r="C10" s="138">
        <v>28</v>
      </c>
      <c r="D10" s="29">
        <v>1900</v>
      </c>
      <c r="E10" s="29">
        <v>9250</v>
      </c>
      <c r="F10" s="29">
        <v>6500</v>
      </c>
    </row>
    <row r="11" spans="1:6" s="32" customFormat="1" ht="12.75">
      <c r="A11" s="61" t="s">
        <v>102</v>
      </c>
      <c r="B11" s="135">
        <f t="shared" si="0"/>
        <v>0.04203152364273205</v>
      </c>
      <c r="C11" s="138">
        <v>24</v>
      </c>
      <c r="D11" s="29">
        <v>2181</v>
      </c>
      <c r="E11" s="29">
        <v>9000</v>
      </c>
      <c r="F11" s="29">
        <v>4800</v>
      </c>
    </row>
    <row r="12" spans="1:6" s="32" customFormat="1" ht="14.25">
      <c r="A12" s="61" t="s">
        <v>103</v>
      </c>
      <c r="B12" s="135">
        <f t="shared" si="0"/>
        <v>0.005253940455341506</v>
      </c>
      <c r="C12" s="138">
        <v>3</v>
      </c>
      <c r="D12" s="29" t="s">
        <v>31</v>
      </c>
      <c r="E12" s="29"/>
      <c r="F12" s="29"/>
    </row>
    <row r="13" spans="1:6" s="6" customFormat="1" ht="12.75">
      <c r="A13" s="9" t="s">
        <v>108</v>
      </c>
      <c r="B13" s="140">
        <f t="shared" si="0"/>
        <v>0.36427320490367776</v>
      </c>
      <c r="C13" s="4">
        <f>SUM(C14:C19)</f>
        <v>208</v>
      </c>
      <c r="D13" s="141">
        <v>700</v>
      </c>
      <c r="E13" s="141">
        <v>20000</v>
      </c>
      <c r="F13" s="141">
        <v>10000</v>
      </c>
    </row>
    <row r="14" spans="1:6" s="32" customFormat="1" ht="12.75">
      <c r="A14" s="137" t="s">
        <v>109</v>
      </c>
      <c r="B14" s="135">
        <f t="shared" si="0"/>
        <v>0.03152364273204904</v>
      </c>
      <c r="C14" s="138">
        <v>18</v>
      </c>
      <c r="D14" s="29">
        <v>2200</v>
      </c>
      <c r="E14" s="29">
        <v>12500</v>
      </c>
      <c r="F14" s="29">
        <v>10200</v>
      </c>
    </row>
    <row r="15" spans="1:6" s="32" customFormat="1" ht="12.75">
      <c r="A15" s="137" t="s">
        <v>110</v>
      </c>
      <c r="B15" s="135">
        <f t="shared" si="0"/>
        <v>0.010507880910683012</v>
      </c>
      <c r="C15" s="138">
        <v>6</v>
      </c>
      <c r="D15" s="29">
        <v>2000</v>
      </c>
      <c r="E15" s="30">
        <v>10750</v>
      </c>
      <c r="F15" s="30">
        <v>8000</v>
      </c>
    </row>
    <row r="16" spans="1:6" s="32" customFormat="1" ht="12.75">
      <c r="A16" s="137" t="s">
        <v>48</v>
      </c>
      <c r="B16" s="135">
        <f t="shared" si="0"/>
        <v>0.12609457092819615</v>
      </c>
      <c r="C16" s="138">
        <v>72</v>
      </c>
      <c r="D16" s="29">
        <v>2000</v>
      </c>
      <c r="E16" s="29">
        <v>20000</v>
      </c>
      <c r="F16" s="29">
        <v>10416</v>
      </c>
    </row>
    <row r="17" spans="1:6" s="32" customFormat="1" ht="14.25">
      <c r="A17" s="137" t="s">
        <v>115</v>
      </c>
      <c r="B17" s="135">
        <f t="shared" si="0"/>
        <v>0.08231173380035026</v>
      </c>
      <c r="C17" s="138">
        <v>47</v>
      </c>
      <c r="D17" s="29">
        <v>1612</v>
      </c>
      <c r="E17" s="29">
        <v>13000</v>
      </c>
      <c r="F17" s="29">
        <v>10000</v>
      </c>
    </row>
    <row r="18" spans="1:6" s="32" customFormat="1" ht="12.75">
      <c r="A18" s="137" t="s">
        <v>45</v>
      </c>
      <c r="B18" s="135">
        <f t="shared" si="0"/>
        <v>0.07530647985989491</v>
      </c>
      <c r="C18" s="138">
        <v>43</v>
      </c>
      <c r="D18" s="29">
        <v>700</v>
      </c>
      <c r="E18" s="29">
        <v>12400</v>
      </c>
      <c r="F18" s="29">
        <v>7000</v>
      </c>
    </row>
    <row r="19" spans="1:6" s="32" customFormat="1" ht="14.25">
      <c r="A19" s="137" t="s">
        <v>101</v>
      </c>
      <c r="B19" s="135">
        <f t="shared" si="0"/>
        <v>0.03852889667250438</v>
      </c>
      <c r="C19" s="138">
        <v>22</v>
      </c>
      <c r="D19" s="29" t="s">
        <v>31</v>
      </c>
      <c r="E19" s="29"/>
      <c r="F19" s="29"/>
    </row>
    <row r="20" spans="1:6" s="32" customFormat="1" ht="14.25">
      <c r="A20" s="61" t="s">
        <v>116</v>
      </c>
      <c r="B20" s="135">
        <f t="shared" si="0"/>
        <v>0.02626970227670753</v>
      </c>
      <c r="C20" s="138">
        <v>15</v>
      </c>
      <c r="D20" s="29">
        <v>4000</v>
      </c>
      <c r="E20" s="29">
        <v>9900</v>
      </c>
      <c r="F20" s="29">
        <v>7400</v>
      </c>
    </row>
    <row r="21" spans="1:6" s="32" customFormat="1" ht="12.75">
      <c r="A21" s="61" t="s">
        <v>104</v>
      </c>
      <c r="B21" s="135">
        <f t="shared" si="0"/>
        <v>0.021015761821366025</v>
      </c>
      <c r="C21" s="138">
        <v>12</v>
      </c>
      <c r="D21" s="29">
        <v>6000</v>
      </c>
      <c r="E21" s="29">
        <v>9700</v>
      </c>
      <c r="F21" s="29">
        <v>7500</v>
      </c>
    </row>
    <row r="22" spans="1:6" s="32" customFormat="1" ht="12.75">
      <c r="A22" s="61" t="s">
        <v>105</v>
      </c>
      <c r="B22" s="135">
        <f t="shared" si="0"/>
        <v>0.014010507880910683</v>
      </c>
      <c r="C22" s="138">
        <v>8</v>
      </c>
      <c r="D22" s="29">
        <v>1840</v>
      </c>
      <c r="E22" s="29">
        <v>10800</v>
      </c>
      <c r="F22" s="29">
        <v>5700</v>
      </c>
    </row>
    <row r="23" spans="1:6" s="32" customFormat="1" ht="14.25">
      <c r="A23" s="61" t="s">
        <v>106</v>
      </c>
      <c r="B23" s="135">
        <f t="shared" si="0"/>
        <v>0.008756567425569177</v>
      </c>
      <c r="C23" s="138">
        <v>5</v>
      </c>
      <c r="D23" s="29" t="s">
        <v>31</v>
      </c>
      <c r="E23" s="29"/>
      <c r="F23" s="29"/>
    </row>
    <row r="24" spans="1:6" s="32" customFormat="1" ht="12.75">
      <c r="A24" s="61" t="s">
        <v>107</v>
      </c>
      <c r="B24" s="135">
        <f t="shared" si="0"/>
        <v>0.017513134851138354</v>
      </c>
      <c r="C24" s="138">
        <v>10</v>
      </c>
      <c r="D24" s="29">
        <v>2400</v>
      </c>
      <c r="E24" s="29">
        <v>7500</v>
      </c>
      <c r="F24" s="29">
        <v>6362.5</v>
      </c>
    </row>
    <row r="25" spans="1:6" s="6" customFormat="1" ht="12.75">
      <c r="A25" s="9" t="s">
        <v>47</v>
      </c>
      <c r="B25" s="140">
        <f t="shared" si="0"/>
        <v>0.22066549912434325</v>
      </c>
      <c r="C25" s="4">
        <f>SUM(C26:C31)</f>
        <v>126</v>
      </c>
      <c r="D25" s="141">
        <v>550</v>
      </c>
      <c r="E25" s="141">
        <v>12600</v>
      </c>
      <c r="F25" s="141">
        <v>8000</v>
      </c>
    </row>
    <row r="26" spans="1:6" s="32" customFormat="1" ht="12.75">
      <c r="A26" s="137" t="s">
        <v>111</v>
      </c>
      <c r="B26" s="135">
        <f t="shared" si="0"/>
        <v>0.1138353765323993</v>
      </c>
      <c r="C26" s="138">
        <v>65</v>
      </c>
      <c r="D26" s="29">
        <v>2000</v>
      </c>
      <c r="E26" s="29">
        <v>11500</v>
      </c>
      <c r="F26" s="29">
        <v>8000</v>
      </c>
    </row>
    <row r="27" spans="1:6" s="32" customFormat="1" ht="12.75">
      <c r="A27" s="137" t="s">
        <v>145</v>
      </c>
      <c r="B27" s="135">
        <f t="shared" si="0"/>
        <v>0.017513134851138354</v>
      </c>
      <c r="C27" s="138">
        <v>10</v>
      </c>
      <c r="D27" s="29">
        <v>550</v>
      </c>
      <c r="E27" s="29">
        <v>9500</v>
      </c>
      <c r="F27" s="29">
        <v>7200</v>
      </c>
    </row>
    <row r="28" spans="1:6" s="32" customFormat="1" ht="12.75">
      <c r="A28" s="137" t="s">
        <v>112</v>
      </c>
      <c r="B28" s="135">
        <f t="shared" si="0"/>
        <v>0.02626970227670753</v>
      </c>
      <c r="C28" s="138">
        <v>15</v>
      </c>
      <c r="D28" s="29">
        <v>1500</v>
      </c>
      <c r="E28" s="29">
        <v>12600</v>
      </c>
      <c r="F28" s="29">
        <v>8641.5</v>
      </c>
    </row>
    <row r="29" spans="1:6" s="32" customFormat="1" ht="14.25">
      <c r="A29" s="137" t="s">
        <v>146</v>
      </c>
      <c r="B29" s="135">
        <f t="shared" si="0"/>
        <v>0.0035026269702276708</v>
      </c>
      <c r="C29" s="138">
        <v>2</v>
      </c>
      <c r="D29" s="29" t="s">
        <v>31</v>
      </c>
      <c r="E29" s="29"/>
      <c r="F29" s="29"/>
    </row>
    <row r="30" spans="1:6" s="32" customFormat="1" ht="12.75">
      <c r="A30" s="137" t="s">
        <v>113</v>
      </c>
      <c r="B30" s="135">
        <f t="shared" si="0"/>
        <v>0.047285464098073555</v>
      </c>
      <c r="C30" s="138">
        <v>27</v>
      </c>
      <c r="D30" s="29">
        <v>2400</v>
      </c>
      <c r="E30" s="29">
        <v>8600</v>
      </c>
      <c r="F30" s="29">
        <v>7920</v>
      </c>
    </row>
    <row r="31" spans="1:6" s="32" customFormat="1" ht="12.75">
      <c r="A31" s="137" t="s">
        <v>114</v>
      </c>
      <c r="B31" s="135">
        <f t="shared" si="0"/>
        <v>0.012259194395796848</v>
      </c>
      <c r="C31" s="138">
        <v>7</v>
      </c>
      <c r="D31" s="29">
        <v>1800</v>
      </c>
      <c r="E31" s="29">
        <v>9000</v>
      </c>
      <c r="F31" s="29">
        <v>6933</v>
      </c>
    </row>
    <row r="32" spans="1:6" s="32" customFormat="1" ht="12.75">
      <c r="A32" s="165" t="s">
        <v>147</v>
      </c>
      <c r="B32" s="135">
        <f t="shared" si="0"/>
        <v>0.014010507880910683</v>
      </c>
      <c r="C32" s="138">
        <v>8</v>
      </c>
      <c r="D32" s="29">
        <v>6000</v>
      </c>
      <c r="E32" s="29">
        <v>7300</v>
      </c>
      <c r="F32" s="29">
        <v>7000</v>
      </c>
    </row>
    <row r="33" spans="1:6" s="32" customFormat="1" ht="14.25">
      <c r="A33" s="61" t="s">
        <v>79</v>
      </c>
      <c r="B33" s="135">
        <f t="shared" si="0"/>
        <v>0.01576182136602452</v>
      </c>
      <c r="C33" s="138">
        <v>9</v>
      </c>
      <c r="D33" s="29" t="s">
        <v>31</v>
      </c>
      <c r="E33" s="30"/>
      <c r="F33" s="30"/>
    </row>
    <row r="34" spans="1:6" ht="13.5" thickBot="1">
      <c r="A34" s="1" t="s">
        <v>30</v>
      </c>
      <c r="B34" s="136">
        <f>SUM(B9:B33)-(B13+B25)</f>
        <v>1.0000000000000002</v>
      </c>
      <c r="C34" s="134">
        <f>SUM(C9:C33)-(C13+C25)</f>
        <v>571</v>
      </c>
      <c r="D34" s="12">
        <v>450</v>
      </c>
      <c r="E34" s="12">
        <v>20000</v>
      </c>
      <c r="F34" s="12">
        <v>8178</v>
      </c>
    </row>
    <row r="35" spans="1:6" ht="14.25">
      <c r="A35" s="157" t="s">
        <v>142</v>
      </c>
      <c r="B35" s="69"/>
      <c r="C35" s="164"/>
      <c r="D35" s="153"/>
      <c r="E35" s="159"/>
      <c r="F35" s="159"/>
    </row>
    <row r="36" spans="1:6" ht="14.25">
      <c r="A36" s="150" t="s">
        <v>139</v>
      </c>
      <c r="B36" s="151"/>
      <c r="C36" s="148"/>
      <c r="D36" s="149"/>
      <c r="E36" s="149"/>
      <c r="F36" s="149"/>
    </row>
    <row r="37" spans="1:6" ht="12.75">
      <c r="A37" s="150" t="s">
        <v>165</v>
      </c>
      <c r="B37" s="151"/>
      <c r="C37" s="148"/>
      <c r="D37" s="149"/>
      <c r="E37" s="149"/>
      <c r="F37" s="149"/>
    </row>
    <row r="38" spans="1:6" ht="12.75">
      <c r="A38" s="150" t="s">
        <v>91</v>
      </c>
      <c r="B38" s="151"/>
      <c r="C38" s="148"/>
      <c r="D38" s="149"/>
      <c r="E38" s="149"/>
      <c r="F38" s="149"/>
    </row>
    <row r="39" spans="1:6" ht="14.25">
      <c r="A39" s="157" t="s">
        <v>148</v>
      </c>
      <c r="B39" s="65"/>
      <c r="D39" s="27"/>
      <c r="E39" s="27"/>
      <c r="F39" s="27"/>
    </row>
    <row r="40" spans="1:6" ht="14.25">
      <c r="A40" s="146" t="s">
        <v>98</v>
      </c>
      <c r="B40" s="151"/>
      <c r="C40" s="148"/>
      <c r="D40" s="149"/>
      <c r="E40" s="149"/>
      <c r="F40" s="149"/>
    </row>
    <row r="41" spans="1:6" ht="14.25">
      <c r="A41" s="146" t="s">
        <v>93</v>
      </c>
      <c r="B41" s="151"/>
      <c r="C41" s="148"/>
      <c r="D41" s="149"/>
      <c r="E41" s="149"/>
      <c r="F41" s="149"/>
    </row>
    <row r="42" spans="1:6" ht="12.75">
      <c r="A42" s="163" t="s">
        <v>92</v>
      </c>
      <c r="B42" s="151"/>
      <c r="C42" s="148"/>
      <c r="D42" s="149"/>
      <c r="E42" s="149"/>
      <c r="F42" s="149"/>
    </row>
    <row r="43" spans="1:6" ht="12.75">
      <c r="A43" s="30"/>
      <c r="B43" s="30"/>
      <c r="C43" s="30"/>
      <c r="D43" s="5"/>
      <c r="E43" s="5"/>
      <c r="F43" s="5"/>
    </row>
    <row r="44" spans="1:6" ht="12.75">
      <c r="A44" s="30"/>
      <c r="B44" s="30"/>
      <c r="C44" s="30"/>
      <c r="D44" s="29"/>
      <c r="E44" s="5"/>
      <c r="F44" s="5"/>
    </row>
    <row r="45" spans="1:6" ht="12.75">
      <c r="A45" s="29"/>
      <c r="B45" s="30"/>
      <c r="C45" s="30"/>
      <c r="D45" s="5"/>
      <c r="E45" s="5"/>
      <c r="F45" s="5"/>
    </row>
    <row r="46" spans="1:6" ht="12.75">
      <c r="A46" s="30"/>
      <c r="B46" s="30"/>
      <c r="C46" s="30"/>
      <c r="D46" s="5"/>
      <c r="E46" s="5"/>
      <c r="F46" s="5"/>
    </row>
    <row r="47" spans="1:6" ht="12.75">
      <c r="A47" s="30"/>
      <c r="B47" s="30"/>
      <c r="C47" s="30"/>
      <c r="D47" s="5"/>
      <c r="E47" s="5"/>
      <c r="F47" s="5"/>
    </row>
    <row r="48" spans="1:6" ht="12.75">
      <c r="A48" s="30"/>
      <c r="B48" s="30"/>
      <c r="C48" s="30"/>
      <c r="D48" s="5"/>
      <c r="E48" s="5"/>
      <c r="F48" s="5"/>
    </row>
    <row r="49" spans="1:6" ht="12.75">
      <c r="A49" s="30"/>
      <c r="B49" s="30"/>
      <c r="C49" s="30"/>
      <c r="D49" s="5"/>
      <c r="E49" s="5"/>
      <c r="F49" s="5"/>
    </row>
    <row r="50" spans="1:6" ht="12.75">
      <c r="A50" s="30"/>
      <c r="B50" s="30"/>
      <c r="C50" s="30"/>
      <c r="D50" s="5"/>
      <c r="E50" s="5"/>
      <c r="F50" s="5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52" customWidth="1"/>
    <col min="3" max="3" width="17.7109375" style="51" customWidth="1"/>
  </cols>
  <sheetData>
    <row r="1" spans="1:3" ht="12.75">
      <c r="A1" s="60" t="s">
        <v>32</v>
      </c>
      <c r="B1" s="58"/>
      <c r="C1" s="57"/>
    </row>
    <row r="2" spans="1:3" ht="12.75">
      <c r="A2" s="60" t="s">
        <v>130</v>
      </c>
      <c r="B2" s="58"/>
      <c r="C2" s="57"/>
    </row>
    <row r="3" ht="12.75">
      <c r="A3" s="5"/>
    </row>
    <row r="4" spans="1:3" ht="12.75">
      <c r="A4" s="60" t="s">
        <v>150</v>
      </c>
      <c r="B4" s="58"/>
      <c r="C4" s="57"/>
    </row>
    <row r="5" spans="1:3" ht="12.75">
      <c r="A5" s="59">
        <v>42989</v>
      </c>
      <c r="B5" s="58"/>
      <c r="C5" s="57"/>
    </row>
    <row r="6" spans="1:3" ht="14.25">
      <c r="A6" s="56" t="s">
        <v>4</v>
      </c>
      <c r="B6" s="55" t="s">
        <v>11</v>
      </c>
      <c r="C6" s="2" t="s">
        <v>9</v>
      </c>
    </row>
    <row r="7" spans="1:3" ht="12.75">
      <c r="A7" s="166" t="s">
        <v>151</v>
      </c>
      <c r="B7" s="167">
        <f>SUM(B8:B12)</f>
        <v>0.7057793345008757</v>
      </c>
      <c r="C7" s="4">
        <f>SUM(C8:C12)</f>
        <v>403</v>
      </c>
    </row>
    <row r="8" spans="1:3" ht="12.75">
      <c r="A8" s="168" t="s">
        <v>47</v>
      </c>
      <c r="B8" s="169">
        <f aca="true" t="shared" si="0" ref="B8:B13">C8/571</f>
        <v>0.22066549912434325</v>
      </c>
      <c r="C8" s="170">
        <v>126</v>
      </c>
    </row>
    <row r="9" spans="1:3" ht="12.75">
      <c r="A9" s="168" t="s">
        <v>42</v>
      </c>
      <c r="B9" s="169">
        <f t="shared" si="0"/>
        <v>0.20140105078809106</v>
      </c>
      <c r="C9" s="170">
        <v>115</v>
      </c>
    </row>
    <row r="10" spans="1:3" ht="12.75">
      <c r="A10" s="168" t="s">
        <v>48</v>
      </c>
      <c r="B10" s="169">
        <f t="shared" si="0"/>
        <v>0.12609457092819615</v>
      </c>
      <c r="C10" s="170">
        <v>72</v>
      </c>
    </row>
    <row r="11" spans="1:3" ht="12.75">
      <c r="A11" s="171" t="s">
        <v>44</v>
      </c>
      <c r="B11" s="169">
        <f t="shared" si="0"/>
        <v>0.08231173380035026</v>
      </c>
      <c r="C11" s="170">
        <v>47</v>
      </c>
    </row>
    <row r="12" spans="1:3" ht="12.75">
      <c r="A12" s="168" t="s">
        <v>45</v>
      </c>
      <c r="B12" s="169">
        <f t="shared" si="0"/>
        <v>0.07530647985989491</v>
      </c>
      <c r="C12" s="170">
        <v>43</v>
      </c>
    </row>
    <row r="13" spans="1:3" ht="12.75">
      <c r="A13" s="172" t="s">
        <v>29</v>
      </c>
      <c r="B13" s="169">
        <f t="shared" si="0"/>
        <v>0.29422066549912435</v>
      </c>
      <c r="C13" s="170">
        <v>168</v>
      </c>
    </row>
    <row r="14" spans="1:3" ht="13.5" thickBot="1">
      <c r="A14" s="1" t="s">
        <v>7</v>
      </c>
      <c r="B14" s="173">
        <f>SUM(B8:B13)</f>
        <v>1</v>
      </c>
      <c r="C14" s="174">
        <f>SUM(C8:C13)</f>
        <v>571</v>
      </c>
    </row>
    <row r="15" spans="1:3" s="5" customFormat="1" ht="14.25">
      <c r="A15" s="157" t="s">
        <v>142</v>
      </c>
      <c r="B15" s="69"/>
      <c r="C15" s="54"/>
    </row>
    <row r="16" spans="2:3" ht="12.75">
      <c r="B16" s="53"/>
      <c r="C16" s="3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7">
      <selection activeCell="D44" sqref="D44"/>
    </sheetView>
  </sheetViews>
  <sheetFormatPr defaultColWidth="9.140625" defaultRowHeight="12.75"/>
  <cols>
    <col min="1" max="1" width="43.7109375" style="5" customWidth="1"/>
    <col min="2" max="2" width="14.7109375" style="63" customWidth="1"/>
    <col min="3" max="3" width="14.7109375" style="46" customWidth="1"/>
    <col min="4" max="4" width="16.7109375" style="14" customWidth="1"/>
    <col min="5" max="16384" width="9.140625" style="5" customWidth="1"/>
  </cols>
  <sheetData>
    <row r="1" spans="1:3" ht="12.75">
      <c r="A1" s="6" t="s">
        <v>32</v>
      </c>
      <c r="B1" s="62"/>
      <c r="C1" s="13"/>
    </row>
    <row r="2" spans="1:3" ht="12.75">
      <c r="A2" s="6" t="s">
        <v>130</v>
      </c>
      <c r="B2" s="62"/>
      <c r="C2" s="13"/>
    </row>
    <row r="3" spans="2:3" ht="12.75">
      <c r="B3" s="62"/>
      <c r="C3" s="13"/>
    </row>
    <row r="4" spans="1:4" ht="12.75">
      <c r="A4" s="6" t="s">
        <v>28</v>
      </c>
      <c r="B4" s="62"/>
      <c r="C4" s="13"/>
      <c r="D4" s="15"/>
    </row>
    <row r="5" spans="1:4" ht="12.75">
      <c r="A5" s="31">
        <v>42989</v>
      </c>
      <c r="B5" s="62"/>
      <c r="C5" s="13"/>
      <c r="D5" s="15"/>
    </row>
    <row r="6" spans="1:4" ht="12.75">
      <c r="A6" s="7" t="s">
        <v>15</v>
      </c>
      <c r="B6" s="22" t="s">
        <v>0</v>
      </c>
      <c r="C6" s="16" t="s">
        <v>1</v>
      </c>
      <c r="D6" s="17" t="s">
        <v>2</v>
      </c>
    </row>
    <row r="7" spans="1:4" ht="14.25">
      <c r="A7" s="9"/>
      <c r="B7" s="50" t="s">
        <v>10</v>
      </c>
      <c r="C7" s="18" t="s">
        <v>12</v>
      </c>
      <c r="D7" s="19" t="s">
        <v>3</v>
      </c>
    </row>
    <row r="8" spans="1:4" ht="15" thickBot="1">
      <c r="A8" s="8"/>
      <c r="B8" s="23"/>
      <c r="C8" s="20"/>
      <c r="D8" s="10" t="s">
        <v>16</v>
      </c>
    </row>
    <row r="9" spans="1:4" s="6" customFormat="1" ht="12.75">
      <c r="A9" s="33" t="s">
        <v>18</v>
      </c>
      <c r="B9" s="73">
        <f>B11+B19+B15+B24+B27+B31</f>
        <v>0.8669001751313485</v>
      </c>
      <c r="C9" s="34">
        <f>C11+C19+C15+C24+C27+C31</f>
        <v>495</v>
      </c>
      <c r="D9" s="35">
        <v>8333</v>
      </c>
    </row>
    <row r="10" spans="1:4" s="6" customFormat="1" ht="12.75">
      <c r="A10" s="5"/>
      <c r="B10" s="74"/>
      <c r="C10" s="25"/>
      <c r="D10" s="36"/>
    </row>
    <row r="11" spans="1:4" s="40" customFormat="1" ht="12.75">
      <c r="A11" s="37" t="s">
        <v>23</v>
      </c>
      <c r="B11" s="75">
        <f>C11/571</f>
        <v>0.3327495621716287</v>
      </c>
      <c r="C11" s="38">
        <v>190</v>
      </c>
      <c r="D11" s="39">
        <v>8000</v>
      </c>
    </row>
    <row r="12" spans="1:4" ht="12.75">
      <c r="A12" s="41" t="s">
        <v>33</v>
      </c>
      <c r="B12" s="76">
        <f aca="true" t="shared" si="0" ref="B12:B32">C12/571</f>
        <v>0.29422066549912435</v>
      </c>
      <c r="C12" s="42">
        <v>168</v>
      </c>
      <c r="D12" s="43">
        <v>9000</v>
      </c>
    </row>
    <row r="13" spans="1:4" ht="12.75">
      <c r="A13" s="41" t="s">
        <v>34</v>
      </c>
      <c r="B13" s="76">
        <f t="shared" si="0"/>
        <v>0.012259194395796848</v>
      </c>
      <c r="C13" s="42">
        <v>7</v>
      </c>
      <c r="D13" s="43">
        <v>7500</v>
      </c>
    </row>
    <row r="14" spans="1:4" ht="12.75">
      <c r="A14" s="44"/>
      <c r="B14" s="76"/>
      <c r="C14" s="42"/>
      <c r="D14" s="43"/>
    </row>
    <row r="15" spans="1:4" s="40" customFormat="1" ht="12.75">
      <c r="A15" s="37" t="s">
        <v>24</v>
      </c>
      <c r="B15" s="75">
        <f t="shared" si="0"/>
        <v>0.2224168126094571</v>
      </c>
      <c r="C15" s="38">
        <v>127</v>
      </c>
      <c r="D15" s="39">
        <v>10416</v>
      </c>
    </row>
    <row r="16" spans="1:4" ht="12.75">
      <c r="A16" s="41" t="s">
        <v>35</v>
      </c>
      <c r="B16" s="76">
        <f t="shared" si="0"/>
        <v>0.18914185639229422</v>
      </c>
      <c r="C16" s="42">
        <v>108</v>
      </c>
      <c r="D16" s="43">
        <v>10416</v>
      </c>
    </row>
    <row r="17" spans="1:4" ht="12.75">
      <c r="A17" s="41" t="s">
        <v>36</v>
      </c>
      <c r="B17" s="76">
        <f t="shared" si="0"/>
        <v>0.0297723292469352</v>
      </c>
      <c r="C17" s="42">
        <v>17</v>
      </c>
      <c r="D17" s="43">
        <v>8000</v>
      </c>
    </row>
    <row r="18" spans="1:4" ht="12.75">
      <c r="A18" s="44"/>
      <c r="B18" s="76"/>
      <c r="C18" s="42"/>
      <c r="D18" s="43"/>
    </row>
    <row r="19" spans="1:4" s="40" customFormat="1" ht="12.75">
      <c r="A19" s="37" t="s">
        <v>25</v>
      </c>
      <c r="B19" s="75">
        <f t="shared" si="0"/>
        <v>0.2119089316987741</v>
      </c>
      <c r="C19" s="38">
        <v>121</v>
      </c>
      <c r="D19" s="39">
        <v>8000</v>
      </c>
    </row>
    <row r="20" spans="1:4" ht="12.75">
      <c r="A20" s="41" t="s">
        <v>83</v>
      </c>
      <c r="B20" s="76">
        <f t="shared" si="0"/>
        <v>0.1138353765323993</v>
      </c>
      <c r="C20" s="42">
        <v>65</v>
      </c>
      <c r="D20" s="43">
        <v>8000</v>
      </c>
    </row>
    <row r="21" spans="1:4" ht="12.75">
      <c r="A21" s="41" t="s">
        <v>38</v>
      </c>
      <c r="B21" s="76">
        <f t="shared" si="0"/>
        <v>0.07180385288966724</v>
      </c>
      <c r="C21" s="42">
        <v>41</v>
      </c>
      <c r="D21" s="43">
        <v>8000</v>
      </c>
    </row>
    <row r="22" spans="1:4" ht="12.75">
      <c r="A22" s="41" t="s">
        <v>37</v>
      </c>
      <c r="B22" s="76">
        <f t="shared" si="0"/>
        <v>0.021015761821366025</v>
      </c>
      <c r="C22" s="42">
        <v>12</v>
      </c>
      <c r="D22" s="43">
        <v>9000</v>
      </c>
    </row>
    <row r="23" spans="1:4" ht="12.75">
      <c r="A23" s="44"/>
      <c r="B23" s="76"/>
      <c r="C23" s="42"/>
      <c r="D23" s="43"/>
    </row>
    <row r="24" spans="1:4" s="40" customFormat="1" ht="12.75">
      <c r="A24" s="37" t="s">
        <v>26</v>
      </c>
      <c r="B24" s="75">
        <f t="shared" si="0"/>
        <v>0.03677758318739054</v>
      </c>
      <c r="C24" s="38">
        <v>21</v>
      </c>
      <c r="D24" s="39">
        <v>8666</v>
      </c>
    </row>
    <row r="25" spans="1:4" s="32" customFormat="1" ht="12.75">
      <c r="A25" s="41" t="s">
        <v>128</v>
      </c>
      <c r="B25" s="76">
        <f t="shared" si="0"/>
        <v>0.012259194395796848</v>
      </c>
      <c r="C25" s="42">
        <v>7</v>
      </c>
      <c r="D25" s="43">
        <v>8000</v>
      </c>
    </row>
    <row r="26" spans="1:4" s="40" customFormat="1" ht="12.75">
      <c r="A26" s="37"/>
      <c r="B26" s="75"/>
      <c r="C26" s="38"/>
      <c r="D26" s="39"/>
    </row>
    <row r="27" spans="1:4" s="40" customFormat="1" ht="12.75">
      <c r="A27" s="37" t="s">
        <v>22</v>
      </c>
      <c r="B27" s="75">
        <f t="shared" si="0"/>
        <v>0.03502626970227671</v>
      </c>
      <c r="C27" s="38">
        <v>20</v>
      </c>
      <c r="D27" s="29">
        <v>8000</v>
      </c>
    </row>
    <row r="28" spans="1:4" ht="12.75">
      <c r="A28" s="41" t="s">
        <v>158</v>
      </c>
      <c r="B28" s="76">
        <f t="shared" si="0"/>
        <v>0.017513134851138354</v>
      </c>
      <c r="C28" s="42">
        <v>10</v>
      </c>
      <c r="D28" s="43">
        <v>6650</v>
      </c>
    </row>
    <row r="29" spans="1:4" ht="12.75">
      <c r="A29" s="41" t="s">
        <v>156</v>
      </c>
      <c r="B29" s="76">
        <f t="shared" si="0"/>
        <v>0.010507880910683012</v>
      </c>
      <c r="C29" s="42">
        <v>6</v>
      </c>
      <c r="D29" s="43">
        <v>8791.5</v>
      </c>
    </row>
    <row r="30" spans="1:4" ht="12.75">
      <c r="A30" s="41"/>
      <c r="B30" s="76"/>
      <c r="C30" s="42"/>
      <c r="D30" s="43"/>
    </row>
    <row r="31" spans="1:4" s="40" customFormat="1" ht="12.75">
      <c r="A31" s="37" t="s">
        <v>27</v>
      </c>
      <c r="B31" s="75">
        <f t="shared" si="0"/>
        <v>0.028021015761821366</v>
      </c>
      <c r="C31" s="38">
        <v>16</v>
      </c>
      <c r="D31" s="39">
        <v>7000</v>
      </c>
    </row>
    <row r="32" spans="1:4" s="32" customFormat="1" ht="12.75">
      <c r="A32" s="41" t="s">
        <v>157</v>
      </c>
      <c r="B32" s="76">
        <f t="shared" si="0"/>
        <v>0.012259194395796848</v>
      </c>
      <c r="C32" s="42">
        <v>7</v>
      </c>
      <c r="D32" s="43">
        <v>7800</v>
      </c>
    </row>
    <row r="33" spans="1:4" s="40" customFormat="1" ht="12.75">
      <c r="A33" s="37"/>
      <c r="B33" s="75"/>
      <c r="C33" s="38"/>
      <c r="D33" s="39"/>
    </row>
    <row r="34" spans="1:4" s="32" customFormat="1" ht="12.75">
      <c r="A34" s="33" t="s">
        <v>14</v>
      </c>
      <c r="B34" s="73">
        <f>B36+B40+B43+B52+B50+B46+B48</f>
        <v>0.1330998248686515</v>
      </c>
      <c r="C34" s="34">
        <f>C36+C40+C43+C52+C50+C46+C48</f>
        <v>76</v>
      </c>
      <c r="D34" s="35">
        <v>7000</v>
      </c>
    </row>
    <row r="35" spans="1:4" s="32" customFormat="1" ht="12.75">
      <c r="A35" s="5"/>
      <c r="B35" s="74"/>
      <c r="C35" s="25"/>
      <c r="D35" s="36"/>
    </row>
    <row r="36" spans="1:4" s="32" customFormat="1" ht="12.75">
      <c r="A36" s="44" t="s">
        <v>80</v>
      </c>
      <c r="B36" s="76">
        <f aca="true" t="shared" si="1" ref="B36:B52">C36/571</f>
        <v>0.043782837127845885</v>
      </c>
      <c r="C36" s="42">
        <v>25</v>
      </c>
      <c r="D36" s="43">
        <v>8000</v>
      </c>
    </row>
    <row r="37" spans="1:4" s="32" customFormat="1" ht="12.75">
      <c r="A37" s="41" t="s">
        <v>40</v>
      </c>
      <c r="B37" s="76">
        <f t="shared" si="1"/>
        <v>0.021015761821366025</v>
      </c>
      <c r="C37" s="42">
        <v>12</v>
      </c>
      <c r="D37" s="43">
        <v>7600</v>
      </c>
    </row>
    <row r="38" spans="1:4" s="32" customFormat="1" ht="12.75">
      <c r="A38" s="41" t="s">
        <v>41</v>
      </c>
      <c r="B38" s="76">
        <f t="shared" si="1"/>
        <v>0.017513134851138354</v>
      </c>
      <c r="C38" s="42">
        <v>10</v>
      </c>
      <c r="D38" s="43">
        <v>10250</v>
      </c>
    </row>
    <row r="39" spans="1:4" s="32" customFormat="1" ht="12.75">
      <c r="A39" s="41"/>
      <c r="B39" s="76"/>
      <c r="C39" s="42"/>
      <c r="D39" s="43"/>
    </row>
    <row r="40" spans="1:4" s="32" customFormat="1" ht="12.75">
      <c r="A40" s="44" t="s">
        <v>21</v>
      </c>
      <c r="B40" s="76">
        <f t="shared" si="1"/>
        <v>0.03852889667250438</v>
      </c>
      <c r="C40" s="42">
        <v>22</v>
      </c>
      <c r="D40" s="43">
        <v>6500</v>
      </c>
    </row>
    <row r="41" spans="1:4" s="32" customFormat="1" ht="12.75">
      <c r="A41" s="41" t="s">
        <v>155</v>
      </c>
      <c r="B41" s="76">
        <f t="shared" si="1"/>
        <v>0.012259194395796848</v>
      </c>
      <c r="C41" s="42">
        <v>7</v>
      </c>
      <c r="D41" s="29">
        <v>7000</v>
      </c>
    </row>
    <row r="42" spans="1:4" s="32" customFormat="1" ht="12.75">
      <c r="A42" s="41"/>
      <c r="B42" s="76"/>
      <c r="C42" s="42"/>
      <c r="D42" s="29"/>
    </row>
    <row r="43" spans="1:4" s="32" customFormat="1" ht="12.75">
      <c r="A43" s="45" t="s">
        <v>49</v>
      </c>
      <c r="B43" s="76">
        <f t="shared" si="1"/>
        <v>0.021015761821366025</v>
      </c>
      <c r="C43" s="42">
        <v>12</v>
      </c>
      <c r="D43" s="43">
        <v>7616.5</v>
      </c>
    </row>
    <row r="44" spans="1:4" s="32" customFormat="1" ht="12.75">
      <c r="A44" s="41" t="s">
        <v>39</v>
      </c>
      <c r="B44" s="76">
        <f t="shared" si="1"/>
        <v>0.010507880910683012</v>
      </c>
      <c r="C44" s="42">
        <v>6</v>
      </c>
      <c r="D44" s="43">
        <v>8333</v>
      </c>
    </row>
    <row r="45" spans="1:4" s="32" customFormat="1" ht="12.75">
      <c r="A45" s="44"/>
      <c r="B45" s="76"/>
      <c r="C45" s="42"/>
      <c r="D45" s="43"/>
    </row>
    <row r="46" spans="1:4" s="32" customFormat="1" ht="12.75">
      <c r="A46" s="44" t="s">
        <v>126</v>
      </c>
      <c r="B46" s="76">
        <f t="shared" si="1"/>
        <v>0.010507880910683012</v>
      </c>
      <c r="C46" s="42">
        <v>6</v>
      </c>
      <c r="D46" s="29">
        <v>2800</v>
      </c>
    </row>
    <row r="47" spans="1:4" s="32" customFormat="1" ht="12.75">
      <c r="A47" s="44"/>
      <c r="B47" s="76"/>
      <c r="C47" s="42"/>
      <c r="D47" s="29"/>
    </row>
    <row r="48" spans="1:4" s="32" customFormat="1" ht="14.25">
      <c r="A48" s="44" t="s">
        <v>127</v>
      </c>
      <c r="B48" s="76">
        <f t="shared" si="1"/>
        <v>0.008756567425569177</v>
      </c>
      <c r="C48" s="42">
        <v>5</v>
      </c>
      <c r="D48" s="29" t="s">
        <v>31</v>
      </c>
    </row>
    <row r="49" spans="1:4" s="32" customFormat="1" ht="12.75">
      <c r="A49" s="44"/>
      <c r="B49" s="76"/>
      <c r="C49" s="42"/>
      <c r="D49" s="29"/>
    </row>
    <row r="50" spans="1:4" s="32" customFormat="1" ht="14.25">
      <c r="A50" s="44" t="s">
        <v>96</v>
      </c>
      <c r="B50" s="76">
        <f t="shared" si="1"/>
        <v>0.0070052539404553416</v>
      </c>
      <c r="C50" s="42">
        <v>4</v>
      </c>
      <c r="D50" s="29" t="s">
        <v>31</v>
      </c>
    </row>
    <row r="51" spans="1:4" s="32" customFormat="1" ht="12.75">
      <c r="A51" s="41"/>
      <c r="B51" s="76"/>
      <c r="C51" s="42"/>
      <c r="D51" s="43"/>
    </row>
    <row r="52" spans="1:4" s="32" customFormat="1" ht="14.25">
      <c r="A52" s="44" t="s">
        <v>95</v>
      </c>
      <c r="B52" s="76">
        <f t="shared" si="1"/>
        <v>0.0035026269702276708</v>
      </c>
      <c r="C52" s="42">
        <v>2</v>
      </c>
      <c r="D52" s="29" t="s">
        <v>31</v>
      </c>
    </row>
    <row r="53" spans="1:4" s="32" customFormat="1" ht="12.75">
      <c r="A53" s="44"/>
      <c r="B53" s="76"/>
      <c r="C53" s="42"/>
      <c r="D53" s="29"/>
    </row>
    <row r="54" spans="1:4" ht="13.5" thickBot="1">
      <c r="A54" s="21" t="s">
        <v>17</v>
      </c>
      <c r="B54" s="72">
        <f>B9+B34</f>
        <v>1</v>
      </c>
      <c r="C54" s="77">
        <f>C9+C34</f>
        <v>571</v>
      </c>
      <c r="D54" s="12">
        <v>8178</v>
      </c>
    </row>
    <row r="55" spans="1:2" ht="14.25">
      <c r="A55" s="157" t="s">
        <v>142</v>
      </c>
      <c r="B55" s="69"/>
    </row>
    <row r="56" spans="1:4" ht="14.25">
      <c r="A56" s="150" t="s">
        <v>140</v>
      </c>
      <c r="B56" s="69"/>
      <c r="C56" s="152"/>
      <c r="D56" s="153"/>
    </row>
    <row r="57" spans="1:4" ht="12.75">
      <c r="A57" s="150" t="s">
        <v>141</v>
      </c>
      <c r="B57" s="154"/>
      <c r="C57" s="155"/>
      <c r="D57" s="156"/>
    </row>
    <row r="58" spans="1:4" ht="12.75">
      <c r="A58" s="150" t="s">
        <v>164</v>
      </c>
      <c r="B58" s="154"/>
      <c r="C58" s="155"/>
      <c r="D58" s="156"/>
    </row>
    <row r="59" ht="12.75">
      <c r="A59" s="150" t="s">
        <v>90</v>
      </c>
    </row>
    <row r="61" ht="12.75">
      <c r="D61" s="29"/>
    </row>
    <row r="62" ht="12.75">
      <c r="D62" s="29"/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95.7109375" style="104" customWidth="1"/>
    <col min="2" max="2" width="8.140625" style="106" bestFit="1" customWidth="1"/>
    <col min="3" max="3" width="9.7109375" style="105" bestFit="1" customWidth="1"/>
    <col min="4" max="4" width="9.140625" style="104" customWidth="1"/>
    <col min="5" max="5" width="10.7109375" style="104" customWidth="1"/>
    <col min="6" max="6" width="52.8515625" style="104" customWidth="1"/>
    <col min="7" max="16384" width="9.140625" style="104" customWidth="1"/>
  </cols>
  <sheetData>
    <row r="1" ht="12.75">
      <c r="A1" s="111" t="s">
        <v>32</v>
      </c>
    </row>
    <row r="2" ht="12.75">
      <c r="A2" s="111" t="s">
        <v>130</v>
      </c>
    </row>
    <row r="4" ht="12.75">
      <c r="A4" s="111" t="s">
        <v>78</v>
      </c>
    </row>
    <row r="5" ht="12.75">
      <c r="A5" s="128">
        <v>42989</v>
      </c>
    </row>
    <row r="6" ht="12.75">
      <c r="A6" s="127"/>
    </row>
    <row r="7" spans="1:3" ht="12.75">
      <c r="A7" s="126" t="s">
        <v>77</v>
      </c>
      <c r="B7" s="125" t="s">
        <v>0</v>
      </c>
      <c r="C7" s="124" t="s">
        <v>1</v>
      </c>
    </row>
    <row r="8" spans="1:3" ht="15" thickBot="1">
      <c r="A8" s="123"/>
      <c r="B8" s="122" t="s">
        <v>76</v>
      </c>
      <c r="C8" s="121" t="s">
        <v>75</v>
      </c>
    </row>
    <row r="9" spans="1:5" s="111" customFormat="1" ht="12.75">
      <c r="A9" s="119" t="s">
        <v>74</v>
      </c>
      <c r="B9" s="118">
        <f>SUM(B10:B15)</f>
        <v>0.8669001751313485</v>
      </c>
      <c r="C9" s="117">
        <f>SUM(C10:C15)</f>
        <v>495</v>
      </c>
      <c r="E9" s="104"/>
    </row>
    <row r="10" spans="1:3" ht="12.75">
      <c r="A10" s="116" t="s">
        <v>86</v>
      </c>
      <c r="B10" s="106">
        <f aca="true" t="shared" si="0" ref="B10:B15">C10/571</f>
        <v>0.38178633975481613</v>
      </c>
      <c r="C10" s="115">
        <v>218</v>
      </c>
    </row>
    <row r="11" spans="1:3" ht="12.75">
      <c r="A11" s="120" t="s">
        <v>87</v>
      </c>
      <c r="B11" s="106">
        <f t="shared" si="0"/>
        <v>0.15236427320490367</v>
      </c>
      <c r="C11" s="115">
        <v>87</v>
      </c>
    </row>
    <row r="12" spans="1:3" ht="12.75">
      <c r="A12" s="120" t="s">
        <v>162</v>
      </c>
      <c r="B12" s="106">
        <f t="shared" si="0"/>
        <v>0.12784588441331</v>
      </c>
      <c r="C12" s="115">
        <v>73</v>
      </c>
    </row>
    <row r="13" spans="1:3" ht="12.75">
      <c r="A13" s="120" t="s">
        <v>97</v>
      </c>
      <c r="B13" s="106">
        <f t="shared" si="0"/>
        <v>0.1138353765323993</v>
      </c>
      <c r="C13" s="115">
        <v>65</v>
      </c>
    </row>
    <row r="14" spans="1:3" ht="12.75">
      <c r="A14" s="120" t="s">
        <v>88</v>
      </c>
      <c r="B14" s="106">
        <f t="shared" si="0"/>
        <v>0.06654991243432574</v>
      </c>
      <c r="C14" s="115">
        <v>38</v>
      </c>
    </row>
    <row r="15" spans="1:3" ht="12.75">
      <c r="A15" s="120" t="s">
        <v>89</v>
      </c>
      <c r="B15" s="106">
        <f t="shared" si="0"/>
        <v>0.024518388791593695</v>
      </c>
      <c r="C15" s="115">
        <v>14</v>
      </c>
    </row>
    <row r="16" spans="1:3" ht="12.75">
      <c r="A16" s="116"/>
      <c r="C16" s="115"/>
    </row>
    <row r="17" spans="1:3" ht="14.25">
      <c r="A17" s="119" t="s">
        <v>73</v>
      </c>
      <c r="B17" s="118">
        <f>SUM(B18:B19)</f>
        <v>0.1330998248686515</v>
      </c>
      <c r="C17" s="117">
        <f>SUM(C18:C19)</f>
        <v>76</v>
      </c>
    </row>
    <row r="18" spans="1:5" s="111" customFormat="1" ht="12.75">
      <c r="A18" s="116" t="s">
        <v>84</v>
      </c>
      <c r="B18" s="106">
        <f>C18/571</f>
        <v>0.07355516637478109</v>
      </c>
      <c r="C18" s="115">
        <v>42</v>
      </c>
      <c r="E18" s="104"/>
    </row>
    <row r="19" spans="1:5" s="111" customFormat="1" ht="12.75">
      <c r="A19" s="116" t="s">
        <v>85</v>
      </c>
      <c r="B19" s="106">
        <f>C19/571</f>
        <v>0.0595446584938704</v>
      </c>
      <c r="C19" s="115">
        <v>34</v>
      </c>
      <c r="E19" s="104"/>
    </row>
    <row r="20" spans="1:3" s="109" customFormat="1" ht="12.75">
      <c r="A20" s="116"/>
      <c r="B20" s="106"/>
      <c r="C20" s="115"/>
    </row>
    <row r="21" spans="1:3" s="111" customFormat="1" ht="13.5" thickBot="1">
      <c r="A21" s="114" t="s">
        <v>7</v>
      </c>
      <c r="B21" s="113">
        <f>B9+B17</f>
        <v>1</v>
      </c>
      <c r="C21" s="112">
        <f>C9+C17</f>
        <v>571</v>
      </c>
    </row>
    <row r="22" spans="1:6" ht="14.25">
      <c r="A22" s="157" t="s">
        <v>142</v>
      </c>
      <c r="B22" s="69"/>
      <c r="C22" s="139"/>
      <c r="E22" s="110"/>
      <c r="F22" s="110"/>
    </row>
    <row r="23" ht="14.25">
      <c r="A23" s="107" t="s">
        <v>159</v>
      </c>
    </row>
    <row r="24" ht="12.75">
      <c r="A24" s="109" t="s">
        <v>72</v>
      </c>
    </row>
    <row r="33" ht="12.75">
      <c r="B33" s="108"/>
    </row>
    <row r="34" ht="12.75">
      <c r="B34" s="108"/>
    </row>
    <row r="35" ht="12.75">
      <c r="B35" s="108"/>
    </row>
    <row r="41" ht="14.25">
      <c r="A41" s="107"/>
    </row>
  </sheetData>
  <sheetProtection/>
  <printOptions horizontalCentered="1"/>
  <pageMargins left="0" right="0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Paul Steven</cp:lastModifiedBy>
  <cp:lastPrinted>2017-10-01T03:44:50Z</cp:lastPrinted>
  <dcterms:created xsi:type="dcterms:W3CDTF">1999-12-02T19:35:48Z</dcterms:created>
  <dcterms:modified xsi:type="dcterms:W3CDTF">2017-10-17T20:11:55Z</dcterms:modified>
  <cp:category/>
  <cp:version/>
  <cp:contentType/>
  <cp:contentStatus/>
</cp:coreProperties>
</file>